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2127A4D-C34D-4518-ABE0-ADA1A765453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AI" sheetId="7" state="hidden" r:id="rId1"/>
    <sheet name="PAGOS A PROVEEDORES MARZO 2026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Area" localSheetId="1">'PAGOS A PROVEEDORES MARZO 2026'!$A$1:$G$119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<sst xmlns="http://schemas.openxmlformats.org/spreadsheetml/2006/main" count="6232" uniqueCount="1518">
  <si>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</si>
  <si>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</si>
  <si>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</si>
  <si>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</si>
  <si>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</si>
  <si>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</si>
  <si>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</si>
  <si>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</si>
  <si>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</si>
  <si>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</si>
  <si>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</si>
  <si>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</si>
  <si>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</si>
  <si>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</si>
  <si>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</si>
  <si>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</si>
  <si>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</si>
  <si>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</si>
  <si>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</si>
  <si>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</si>
  <si>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</si>
  <si>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</si>
  <si>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</si>
  <si>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</si>
  <si>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</si>
  <si>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</si>
  <si>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</si>
  <si>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</si>
  <si>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</si>
  <si>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</si>
  <si>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</si>
  <si>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</si>
  <si>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</si>
  <si>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</si>
  <si>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</si>
  <si>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</si>
  <si>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</si>
  <si>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</si>
  <si>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</si>
  <si>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</si>
  <si>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</si>
  <si>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</si>
  <si>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</si>
  <si>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</si>
  <si>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</si>
  <si>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</si>
  <si>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</si>
  <si>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</si>
  <si>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</si>
  <si>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</si>
  <si>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</si>
  <si>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</si>
  <si>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</si>
  <si>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</si>
  <si>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</si>
  <si>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</si>
  <si>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</si>
  <si>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</si>
  <si>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</si>
  <si>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</si>
  <si>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</si>
  <si>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</si>
  <si>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</si>
  <si>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</si>
  <si>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</si>
  <si>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</si>
  <si>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</si>
  <si>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</si>
  <si>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</si>
  <si>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</si>
  <si>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</si>
  <si>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</si>
  <si>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</si>
  <si>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</si>
  <si>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</si>
  <si>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</si>
  <si>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</si>
  <si>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</si>
  <si>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</si>
  <si>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</si>
  <si>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</si>
  <si>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</si>
  <si>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</si>
  <si>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</si>
  <si>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</si>
  <si>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</si>
  <si>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</si>
  <si>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</si>
  <si>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</si>
  <si>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</si>
  <si>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</si>
  <si>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</si>
  <si>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</si>
  <si>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</si>
  <si>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</si>
  <si>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</si>
  <si>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</si>
  <si>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</si>
  <si>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</si>
  <si>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</si>
  <si>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</si>
  <si>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</si>
  <si>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</si>
  <si>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</si>
  <si>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</si>
  <si>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</si>
  <si>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</si>
  <si>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</si>
  <si>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</si>
  <si>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</si>
  <si>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</si>
  <si>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</si>
  <si>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</si>
  <si>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</si>
  <si>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</si>
  <si>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</si>
  <si>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</si>
  <si>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</si>
  <si>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</si>
  <si>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</si>
  <si>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</si>
  <si>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</si>
  <si>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</si>
  <si>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</si>
  <si>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</si>
  <si>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</si>
  <si>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</si>
  <si>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</si>
  <si>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</si>
  <si>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</si>
  <si>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</si>
  <si>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</si>
  <si>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</si>
  <si>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</si>
  <si>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</si>
  <si>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</si>
  <si>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</si>
  <si>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</si>
  <si>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</si>
  <si>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</si>
  <si>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</si>
  <si>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</si>
  <si>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</si>
  <si>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</si>
  <si>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</si>
  <si>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</si>
  <si>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</si>
  <si>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</si>
  <si>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</si>
  <si>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</si>
  <si>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</si>
  <si>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</si>
  <si>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</si>
  <si>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</si>
  <si>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</si>
  <si>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</si>
  <si>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</si>
  <si>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</si>
  <si>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</si>
  <si>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</si>
  <si>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</si>
  <si>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</si>
  <si>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</si>
  <si>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</si>
  <si>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</si>
  <si>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</si>
  <si>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</si>
  <si>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</si>
  <si>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</si>
  <si>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</si>
  <si>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</si>
  <si>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</si>
  <si>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</si>
  <si>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</si>
  <si>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</si>
  <si>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</si>
  <si>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</si>
  <si>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</si>
  <si>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</si>
  <si>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</si>
  <si>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</si>
  <si>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</si>
  <si>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</si>
  <si>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</si>
  <si>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</si>
  <si>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</si>
  <si>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</si>
  <si>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</si>
  <si>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</si>
  <si>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</si>
  <si>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</si>
  <si>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</si>
  <si>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</si>
  <si>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</si>
  <si>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</si>
  <si>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</si>
  <si>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</si>
  <si>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</si>
  <si>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</si>
  <si>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</si>
  <si>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</si>
  <si>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</si>
  <si>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</si>
  <si>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</si>
  <si>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</si>
  <si>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</si>
  <si>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</si>
  <si>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</si>
  <si>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</si>
  <si>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</si>
  <si>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</si>
  <si>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</si>
  <si>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</si>
  <si>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</si>
  <si>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</si>
  <si>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</si>
  <si>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</si>
  <si>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</si>
  <si>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</si>
  <si>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</si>
  <si>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</si>
  <si>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</si>
  <si>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</si>
  <si>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</si>
  <si>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</si>
  <si>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</si>
  <si>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</si>
  <si>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</si>
  <si>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</si>
  <si>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</si>
  <si>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</si>
  <si>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</si>
  <si>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</si>
  <si>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</si>
  <si>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</si>
  <si>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</si>
  <si>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</si>
  <si>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</si>
  <si>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</si>
  <si>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</si>
  <si>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</si>
  <si>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</si>
  <si>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</si>
  <si>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</si>
  <si>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</si>
  <si>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</si>
  <si>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</si>
  <si>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</si>
  <si>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</si>
  <si>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</si>
  <si>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</si>
  <si>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</si>
  <si>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</si>
  <si>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</si>
  <si>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</si>
  <si>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</si>
  <si>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</si>
  <si>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</si>
  <si>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</si>
  <si>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</si>
  <si>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</si>
  <si>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</si>
  <si>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</si>
  <si>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</si>
  <si>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</si>
  <si>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</si>
  <si>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</si>
  <si>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</si>
  <si>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</si>
  <si>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</si>
  <si>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</si>
  <si>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</si>
  <si>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</si>
  <si>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</si>
  <si>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</si>
  <si>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</si>
  <si>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</si>
  <si>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</si>
  <si>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</si>
  <si>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</si>
  <si>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</si>
  <si>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</si>
  <si>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</si>
  <si>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</si>
  <si>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</si>
  <si>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</si>
  <si>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</si>
  <si>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</si>
  <si>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</si>
  <si>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</si>
  <si>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</si>
  <si>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</si>
  <si>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</si>
  <si>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</si>
  <si>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</si>
  <si>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</si>
  <si>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</si>
  <si>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</si>
  <si>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</si>
  <si>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</si>
  <si>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</si>
  <si>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</si>
  <si>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</si>
  <si>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</si>
  <si>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</si>
  <si>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</si>
  <si>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</si>
  <si>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</si>
  <si>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</si>
  <si>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</si>
  <si>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</si>
  <si>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</si>
  <si>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</si>
  <si>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</si>
  <si>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</si>
  <si>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</si>
  <si>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</si>
  <si>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</si>
  <si>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</si>
  <si>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</si>
  <si>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</si>
  <si>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</si>
  <si>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</si>
  <si>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</si>
  <si>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</si>
  <si>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</si>
  <si>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</si>
  <si>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</si>
  <si>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</si>
  <si>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</si>
  <si>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</si>
  <si>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</si>
  <si>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</si>
  <si>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</si>
  <si>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</si>
  <si>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</si>
  <si>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</si>
  <si>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</si>
  <si>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</si>
  <si>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</si>
  <si>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</si>
  <si>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</si>
  <si>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</si>
  <si>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</si>
  <si>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</si>
  <si>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</si>
  <si>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</si>
  <si>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</si>
  <si>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</si>
  <si>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</si>
  <si>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</si>
  <si>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</si>
  <si>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</si>
  <si>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</si>
  <si>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</si>
  <si>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</si>
  <si>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</si>
  <si>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</si>
  <si>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</si>
  <si>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</si>
  <si>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</si>
  <si>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</si>
  <si>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</si>
  <si>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</si>
  <si>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</si>
  <si>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</si>
  <si>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</si>
  <si>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</si>
  <si>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</si>
  <si>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</si>
  <si>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</si>
  <si>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</si>
  <si>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</si>
  <si>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</si>
  <si>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</si>
  <si>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</si>
  <si>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</si>
  <si>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</si>
  <si>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</si>
  <si>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</si>
  <si>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</si>
  <si>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</si>
  <si>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</si>
  <si>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</si>
  <si>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</si>
  <si>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</si>
  <si>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</si>
  <si>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</si>
  <si>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</si>
  <si>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</si>
  <si>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</si>
  <si>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</si>
  <si>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</si>
  <si>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</si>
  <si>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</si>
  <si>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</si>
  <si>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</si>
  <si>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</si>
  <si>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</si>
  <si>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</si>
  <si>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</si>
  <si>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</si>
  <si>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</si>
  <si>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</si>
  <si>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</si>
  <si>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</si>
  <si>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</si>
  <si>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</si>
  <si>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</si>
  <si>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</si>
  <si>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</si>
  <si>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</si>
  <si>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</si>
  <si>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</si>
  <si>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</si>
  <si>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</si>
  <si>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</si>
  <si>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</si>
  <si>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</si>
  <si>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</si>
  <si>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</si>
  <si>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</si>
  <si>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</si>
  <si>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</si>
  <si>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</si>
  <si>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</si>
  <si>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</si>
  <si>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</si>
  <si>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</si>
  <si>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</si>
  <si>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</si>
  <si>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</si>
  <si>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</si>
  <si>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</si>
  <si>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</si>
  <si>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</si>
  <si>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</si>
  <si>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</si>
  <si>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</si>
  <si>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</si>
  <si>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</si>
  <si>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</si>
  <si>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</si>
  <si>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</si>
  <si>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</si>
  <si>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</si>
  <si>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</si>
  <si>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</si>
  <si>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</si>
  <si>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</si>
  <si>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</si>
  <si>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</si>
  <si>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</si>
  <si>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</si>
  <si>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</si>
  <si>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</si>
  <si>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</si>
  <si>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</si>
  <si>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</si>
  <si>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</si>
  <si>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</si>
  <si>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</si>
  <si>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</si>
  <si>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</si>
  <si>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</si>
  <si>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</si>
  <si>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</si>
  <si>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</si>
  <si>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</si>
  <si>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</si>
  <si>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</si>
  <si>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</si>
  <si>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</si>
  <si>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</si>
  <si>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</si>
  <si>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</si>
  <si>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</si>
  <si>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</si>
  <si>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</si>
  <si>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</si>
  <si>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</si>
  <si>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</si>
  <si>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</si>
  <si>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</si>
  <si>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</si>
  <si>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</si>
  <si>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</si>
  <si>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</si>
  <si>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</si>
  <si>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</si>
  <si>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</si>
  <si>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</si>
  <si>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</si>
  <si>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</si>
  <si>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</si>
  <si>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</si>
  <si>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</si>
  <si>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</si>
  <si>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</si>
  <si>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</si>
  <si>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</si>
  <si>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</si>
  <si>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</si>
  <si>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</si>
  <si>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</si>
  <si>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</si>
  <si>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</si>
  <si>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</si>
  <si>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</si>
  <si>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</si>
  <si>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</si>
  <si>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</si>
  <si>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</si>
  <si>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</si>
  <si>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</si>
  <si>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</si>
  <si>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</si>
  <si>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</si>
  <si>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</si>
  <si>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</si>
  <si>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</si>
  <si>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</si>
  <si>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</si>
  <si>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</si>
  <si>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</si>
  <si>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</si>
  <si>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</si>
  <si>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</si>
  <si>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</si>
  <si>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</si>
  <si>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</si>
  <si>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</si>
  <si>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</si>
  <si>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</si>
  <si>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</si>
  <si>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</si>
  <si>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</si>
  <si>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</si>
  <si>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</si>
  <si>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</si>
  <si>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</si>
  <si>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</si>
  <si>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</si>
  <si>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</si>
  <si>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</si>
  <si>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</si>
  <si>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</si>
  <si>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</si>
  <si>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</si>
  <si>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</si>
  <si>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</si>
  <si>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</si>
  <si>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</si>
  <si>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</si>
  <si>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</si>
  <si>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</si>
  <si>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</si>
  <si>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</si>
  <si>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</si>
  <si>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</si>
  <si>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</si>
  <si>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</si>
  <si>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</si>
  <si>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</si>
  <si>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</si>
  <si>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</si>
  <si>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</si>
  <si>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</si>
  <si>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</si>
  <si>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</si>
  <si>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</si>
  <si>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</si>
  <si>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</si>
  <si>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</si>
  <si>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</si>
  <si>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</si>
  <si>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</si>
  <si>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</si>
  <si>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</si>
  <si>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</si>
  <si>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</si>
  <si>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</si>
  <si>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</si>
  <si>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</si>
  <si>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</si>
  <si>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</si>
  <si>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</si>
  <si>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</si>
  <si>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</si>
  <si>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</si>
  <si>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</si>
  <si>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</si>
  <si>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</si>
  <si>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</si>
  <si>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</si>
  <si>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</si>
  <si>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</si>
  <si>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</si>
  <si>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</si>
  <si>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</si>
  <si>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</si>
  <si>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</si>
  <si>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</si>
  <si>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</si>
  <si>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</si>
  <si>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</si>
  <si>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</si>
  <si>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</si>
  <si>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</si>
  <si>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</si>
  <si>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</si>
  <si>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</si>
  <si>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</si>
  <si>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</si>
  <si>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</si>
  <si>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</si>
  <si>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</si>
  <si>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</si>
  <si>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</si>
  <si>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</si>
  <si>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</si>
  <si>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</si>
  <si>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</si>
  <si>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</si>
  <si>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</si>
  <si>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</si>
  <si>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</si>
  <si>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</si>
  <si>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</si>
  <si>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</si>
  <si>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</si>
  <si>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</si>
  <si>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</si>
  <si>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</si>
  <si>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</si>
  <si>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</si>
  <si>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</si>
  <si>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</si>
  <si>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</si>
  <si>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</si>
  <si>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</si>
  <si>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</si>
  <si>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</si>
  <si>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</si>
  <si>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</si>
  <si>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</si>
  <si>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</si>
  <si>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</si>
  <si>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</si>
  <si>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</si>
  <si>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</si>
  <si>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</si>
  <si>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</si>
  <si>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</si>
  <si>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</si>
  <si>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</si>
  <si>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</si>
  <si>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</si>
  <si>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</si>
  <si>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</si>
  <si>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</si>
  <si>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</si>
  <si>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</si>
  <si>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</si>
  <si>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</si>
  <si>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</si>
  <si>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</si>
  <si>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</si>
  <si>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</si>
  <si>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</si>
  <si>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</si>
  <si>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</si>
  <si>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</si>
  <si>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</si>
  <si>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</si>
  <si>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</si>
  <si>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</si>
  <si>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</si>
  <si>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</si>
  <si>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</si>
  <si>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</si>
  <si>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</si>
  <si>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</si>
  <si>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</si>
  <si>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</si>
  <si>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</si>
  <si>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</si>
  <si>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</si>
  <si>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</si>
  <si>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</si>
  <si>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</si>
  <si>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</si>
  <si>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</si>
  <si>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</si>
  <si>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</si>
  <si>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</si>
  <si>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</si>
  <si>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</si>
  <si>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</si>
  <si>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</si>
  <si>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</si>
  <si>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</si>
  <si>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</si>
  <si>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</si>
  <si>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</si>
  <si>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</si>
  <si>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</si>
  <si>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</si>
  <si>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</si>
  <si>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</si>
  <si>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</si>
  <si>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</si>
  <si>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</si>
  <si>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</si>
  <si>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</si>
  <si>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</si>
  <si>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</si>
  <si>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</si>
  <si>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</si>
  <si>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</si>
  <si>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</si>
  <si>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</si>
  <si>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</si>
  <si>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</si>
  <si>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</si>
  <si>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</si>
  <si>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</si>
  <si>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</si>
  <si>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</si>
  <si>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</si>
  <si>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</si>
  <si>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</si>
  <si>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</si>
  <si>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</si>
  <si>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</si>
  <si>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</si>
  <si>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</si>
  <si>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</si>
  <si>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</si>
  <si>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</si>
  <si>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</si>
  <si>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</si>
  <si>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</si>
  <si>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</si>
  <si>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</si>
  <si>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</si>
  <si>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</si>
  <si>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</si>
  <si>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</si>
  <si>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</si>
  <si>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</si>
  <si>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</si>
  <si>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</si>
  <si>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</si>
  <si>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</si>
  <si>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</si>
  <si>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</si>
  <si>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</si>
  <si>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</si>
  <si>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</si>
  <si>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</si>
  <si>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</si>
  <si>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</si>
  <si>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</si>
  <si>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</si>
  <si>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</si>
  <si>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</si>
  <si>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</si>
  <si>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</si>
  <si>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</si>
  <si>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</si>
  <si>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</si>
  <si>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</si>
  <si>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</si>
  <si>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</si>
  <si>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</si>
  <si>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</si>
  <si>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</si>
  <si>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</si>
  <si>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</si>
  <si>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</si>
  <si>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</si>
  <si>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</si>
  <si>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</si>
  <si>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</si>
  <si>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</si>
  <si>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</si>
  <si>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</si>
  <si>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</si>
  <si>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</si>
  <si>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</si>
  <si>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</si>
  <si>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</si>
  <si>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</si>
  <si>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</si>
  <si>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</si>
  <si>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</si>
  <si>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</si>
  <si>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</si>
  <si>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</si>
  <si>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</si>
  <si>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</si>
  <si>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</si>
  <si>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</si>
  <si>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</si>
  <si>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</si>
  <si>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</si>
  <si>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</si>
  <si>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</si>
  <si>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</si>
  <si>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</si>
  <si>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</si>
  <si>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</si>
  <si>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</si>
  <si>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</si>
  <si>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</si>
  <si>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</si>
  <si>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</si>
  <si>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</si>
  <si>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</si>
  <si>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</si>
  <si>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</si>
  <si>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</si>
  <si>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</si>
  <si>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</si>
  <si>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</si>
  <si>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</si>
  <si>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</si>
  <si>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</si>
  <si>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</si>
  <si>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</si>
  <si>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</si>
  <si>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</si>
  <si>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</si>
  <si>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</si>
  <si>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</si>
  <si>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</si>
  <si>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</si>
  <si>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</si>
  <si>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</si>
  <si>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</si>
  <si>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</si>
  <si>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</si>
  <si>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</si>
  <si>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</si>
  <si>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</si>
  <si>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</si>
  <si>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</si>
  <si>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</si>
  <si>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</si>
  <si>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</si>
  <si>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</si>
  <si>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</si>
  <si>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</si>
  <si>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</si>
  <si>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</si>
  <si>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</si>
  <si>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</si>
  <si>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</si>
  <si>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</si>
  <si>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</si>
  <si>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</si>
  <si>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</si>
  <si>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</si>
  <si>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</si>
  <si>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</si>
  <si>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</si>
  <si>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</si>
  <si>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</si>
  <si>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</si>
  <si>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</si>
  <si>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</si>
  <si>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</si>
  <si>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</si>
  <si>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</si>
  <si>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</si>
  <si>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</si>
  <si>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</si>
  <si>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</si>
  <si>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</si>
  <si>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</si>
  <si>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</si>
  <si>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</si>
  <si>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</si>
  <si>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</si>
  <si>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</si>
  <si>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</si>
  <si>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</si>
  <si>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</si>
  <si>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</si>
  <si>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</si>
  <si>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</si>
  <si>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</si>
  <si>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</si>
  <si>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</si>
  <si>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</si>
  <si>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</si>
  <si>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</si>
  <si>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</si>
  <si>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</si>
  <si>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</si>
  <si>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</si>
  <si>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</si>
  <si>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</si>
  <si>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</si>
  <si>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</si>
  <si>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</si>
  <si>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</si>
  <si>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</si>
  <si>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</si>
  <si>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</si>
  <si>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</si>
  <si>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</si>
  <si>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</si>
  <si>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</si>
  <si>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</si>
  <si>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</si>
  <si>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</si>
  <si>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</si>
  <si>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</si>
  <si>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</si>
  <si>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</si>
  <si>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</si>
  <si>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</si>
  <si>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</si>
  <si>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</si>
  <si>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</si>
  <si>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</si>
  <si>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</si>
  <si>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</si>
  <si>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</si>
  <si>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</si>
  <si>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</si>
  <si>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</si>
  <si>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</si>
  <si>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</si>
  <si>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</si>
  <si>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</si>
  <si>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</si>
  <si>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</si>
  <si>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</si>
  <si>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</si>
  <si>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</si>
  <si>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</si>
  <si>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</si>
  <si>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</si>
  <si>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</si>
  <si>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</si>
  <si>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</si>
  <si>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</si>
  <si>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</si>
  <si>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</si>
  <si>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</si>
  <si>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</si>
  <si>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</si>
  <si>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</si>
  <si>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</si>
  <si>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</si>
  <si>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</si>
  <si>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</si>
  <si>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</si>
  <si>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</si>
  <si>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</si>
  <si>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</si>
  <si>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</si>
  <si>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</si>
  <si>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</si>
  <si>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</si>
  <si>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</si>
  <si>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</si>
  <si>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</si>
  <si>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</si>
  <si>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</si>
  <si>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</si>
  <si>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</si>
  <si>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</si>
  <si>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</si>
  <si>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</si>
  <si>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</si>
  <si>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</si>
  <si>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</si>
  <si>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</si>
  <si>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</si>
  <si>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</si>
  <si>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</si>
  <si>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</si>
  <si>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</si>
  <si>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</si>
  <si>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</si>
  <si>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</si>
  <si>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</si>
  <si>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</si>
  <si>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</si>
  <si>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</si>
  <si>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</si>
  <si>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</si>
  <si>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</si>
  <si>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</si>
  <si>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</si>
  <si>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</si>
  <si>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</si>
  <si>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</si>
  <si>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</si>
  <si>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</si>
  <si>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</si>
  <si>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</si>
  <si>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</si>
  <si>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</si>
  <si>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</si>
  <si>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</si>
  <si>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</si>
  <si>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</si>
  <si>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</si>
  <si>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</si>
  <si>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</si>
  <si>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</si>
  <si>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</si>
  <si>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</si>
  <si>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</si>
  <si>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</si>
  <si>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</si>
  <si>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</si>
  <si>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</si>
  <si>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</si>
  <si>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</si>
  <si>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</si>
  <si>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</si>
  <si>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</si>
  <si>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</si>
  <si>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</si>
  <si>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</si>
  <si>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</si>
  <si>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</si>
  <si>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</si>
  <si>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</si>
  <si>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</si>
  <si>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</si>
  <si>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</si>
  <si>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</si>
  <si>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</si>
  <si>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</si>
  <si>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</si>
  <si>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</si>
  <si>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</si>
  <si>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</si>
  <si>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</si>
  <si>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</si>
  <si>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</si>
  <si>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</si>
  <si>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</si>
  <si>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</si>
  <si>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</si>
  <si>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</si>
  <si>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</si>
  <si>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</si>
  <si>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</si>
  <si>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</si>
  <si>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</si>
  <si>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</si>
  <si>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</si>
  <si>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</si>
  <si>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</si>
  <si>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</si>
  <si>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</si>
  <si>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</si>
  <si>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</si>
  <si>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</si>
  <si>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</si>
  <si>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</si>
  <si>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</si>
  <si>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</si>
  <si>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</si>
  <si>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</si>
  <si>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</si>
  <si>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</si>
  <si>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</si>
  <si>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</si>
  <si>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</si>
  <si>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</si>
  <si>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</si>
  <si>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</si>
  <si>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</si>
  <si>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</si>
  <si>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</si>
  <si>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</si>
  <si>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</si>
  <si>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</si>
  <si>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</si>
  <si>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</si>
  <si>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</si>
  <si>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</si>
  <si>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</si>
  <si>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</si>
  <si>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</si>
  <si>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</si>
  <si>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</si>
  <si>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</si>
  <si>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</si>
  <si>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</si>
  <si>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</si>
  <si>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</si>
  <si>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</si>
  <si>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</si>
  <si>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</si>
  <si>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</si>
  <si>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</si>
  <si>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</si>
  <si>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</si>
  <si>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</si>
  <si>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</si>
  <si>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</si>
  <si>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</si>
  <si>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</si>
  <si>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</si>
  <si>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</si>
  <si>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</si>
  <si>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</si>
  <si>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</si>
  <si>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</si>
  <si>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</si>
  <si>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</si>
  <si>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</si>
  <si>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</si>
  <si>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</si>
  <si>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</si>
  <si>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</si>
  <si>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</si>
  <si>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</si>
  <si>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</si>
  <si>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</si>
  <si>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</si>
  <si>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</si>
  <si>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</si>
  <si>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</si>
  <si>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</si>
  <si>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</si>
  <si>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</si>
  <si>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</si>
  <si>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</si>
  <si>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</si>
  <si>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</si>
  <si>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</si>
  <si>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</si>
  <si>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</si>
  <si>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</si>
  <si>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</si>
  <si>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</si>
  <si>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</si>
  <si>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</si>
  <si>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</si>
  <si>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</si>
  <si>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</si>
  <si>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</si>
  <si>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</si>
  <si>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</si>
  <si>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</si>
  <si>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</si>
  <si>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</si>
  <si>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</si>
  <si>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</si>
  <si>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</si>
  <si>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</si>
  <si>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</si>
  <si>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</si>
  <si>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</si>
  <si>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</si>
  <si>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</si>
  <si>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</si>
  <si>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</si>
  <si>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</si>
  <si>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</si>
  <si>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</si>
  <si>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</si>
  <si>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</si>
  <si>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</si>
  <si>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</si>
  <si>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</si>
  <si>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</si>
  <si>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</si>
  <si>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</si>
  <si>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</si>
  <si>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</si>
  <si>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</si>
  <si>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</si>
  <si>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</si>
  <si>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</si>
  <si>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</si>
  <si>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</si>
  <si>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</si>
  <si>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</si>
  <si>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</si>
  <si>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</si>
  <si>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</si>
  <si>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</si>
  <si>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</si>
  <si>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</si>
  <si>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</si>
  <si>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</si>
  <si>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</si>
  <si>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</si>
  <si>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</si>
  <si>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</si>
  <si>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</si>
  <si>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</si>
  <si>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</si>
  <si>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</si>
  <si>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</si>
  <si>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</si>
  <si>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</si>
  <si>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</si>
  <si>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</si>
  <si>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</si>
  <si>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</si>
  <si>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</si>
  <si>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</si>
  <si>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</si>
  <si>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</si>
  <si>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</si>
  <si>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</si>
  <si>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</si>
  <si>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</si>
  <si>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</si>
  <si>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</si>
  <si>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</si>
  <si>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</si>
  <si>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</si>
  <si>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</si>
  <si>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</si>
  <si>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</si>
  <si>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</si>
  <si>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</si>
  <si>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</si>
  <si>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</si>
  <si>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</si>
  <si>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</si>
  <si>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</si>
  <si>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</si>
  <si>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</si>
  <si>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</si>
  <si>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</si>
  <si>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</si>
  <si>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</si>
  <si>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</si>
  <si>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</si>
  <si>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</si>
  <si>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</si>
  <si>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</si>
  <si>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</si>
  <si>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</si>
  <si>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</si>
  <si>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</si>
  <si>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</si>
  <si>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</si>
  <si>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</si>
  <si>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</si>
  <si>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</si>
  <si>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</si>
  <si>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</si>
  <si>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</si>
  <si>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</si>
  <si>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</si>
  <si>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</si>
  <si>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</si>
  <si>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</si>
  <si>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</si>
  <si>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</si>
  <si>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</si>
  <si>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</si>
  <si>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</si>
  <si>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</si>
  <si>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</si>
  <si>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</si>
  <si>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</si>
  <si>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</si>
  <si>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</si>
  <si>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</si>
  <si>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</si>
  <si>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</si>
  <si>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</si>
  <si>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</si>
  <si>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</si>
  <si>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</si>
  <si>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</si>
  <si>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</si>
  <si>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</si>
  <si>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</si>
  <si>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</si>
  <si>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</si>
  <si>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</si>
  <si>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</si>
  <si>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</si>
  <si>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</si>
  <si>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</si>
  <si>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</si>
  <si>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</si>
  <si>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</si>
  <si>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</si>
  <si>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</si>
  <si>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</si>
  <si>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</si>
  <si>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</si>
  <si>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</si>
  <si>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</si>
  <si>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</si>
  <si>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</si>
  <si>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</si>
  <si>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</si>
  <si>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</si>
  <si>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</si>
  <si>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</si>
  <si>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</si>
  <si>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</si>
  <si>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</si>
  <si>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</si>
  <si>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</si>
  <si>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</si>
  <si>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</si>
  <si>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</si>
  <si>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</si>
  <si>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</si>
  <si>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</si>
  <si>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</si>
  <si>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</si>
  <si>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</si>
  <si>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</si>
  <si>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</si>
  <si>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</si>
  <si>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</si>
  <si>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</si>
  <si>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</si>
  <si>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</si>
  <si>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</si>
  <si>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</si>
  <si>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</si>
  <si>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</si>
  <si>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</si>
  <si>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</si>
  <si>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</si>
  <si>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</si>
  <si>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</si>
  <si>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</si>
  <si>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</si>
  <si>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</si>
  <si>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</si>
  <si>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</si>
  <si>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</si>
  <si>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</si>
  <si>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</si>
  <si>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</si>
  <si>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</si>
  <si>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</si>
  <si>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</si>
  <si>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</si>
  <si>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</si>
  <si>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</si>
  <si>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</si>
  <si>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</si>
  <si>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</si>
  <si>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</si>
  <si>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</si>
  <si>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</si>
  <si>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</si>
  <si>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</si>
  <si>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</si>
  <si>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</si>
  <si>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</si>
  <si>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</si>
  <si>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</si>
  <si>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</si>
  <si>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</si>
  <si>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</si>
  <si>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</si>
  <si>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</si>
  <si>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</si>
  <si>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</si>
  <si>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</si>
  <si>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</si>
  <si>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</si>
  <si>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</si>
  <si>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</si>
  <si>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</si>
  <si>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</si>
  <si>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</si>
  <si>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</si>
  <si>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</si>
  <si>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</si>
  <si>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</si>
  <si>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</si>
  <si>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</si>
  <si>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</si>
  <si>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</si>
  <si>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</si>
  <si>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</si>
  <si>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</si>
  <si>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</si>
  <si>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</si>
  <si>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</si>
  <si>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</si>
  <si>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</si>
  <si>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</si>
  <si>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</si>
  <si>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</si>
  <si>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</si>
  <si>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</si>
  <si>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</si>
  <si>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</si>
  <si>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</si>
  <si>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</si>
  <si>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</si>
  <si>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</si>
  <si>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</si>
  <si>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</si>
  <si>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</si>
  <si>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</si>
  <si>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</si>
  <si>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</si>
  <si>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</si>
  <si>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</si>
  <si>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</si>
  <si>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</si>
  <si>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</si>
  <si>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Administradora</t>
  </si>
  <si>
    <t xml:space="preserve">SUMA de VALOR </t>
  </si>
  <si>
    <t>AIR LIQUIDE</t>
  </si>
  <si>
    <t>OXIGENO</t>
  </si>
  <si>
    <t xml:space="preserve"> </t>
  </si>
  <si>
    <t xml:space="preserve">HOSPITAL EL ALMIRANTE </t>
  </si>
  <si>
    <t xml:space="preserve">   </t>
  </si>
  <si>
    <t xml:space="preserve">Solanyi Mejía </t>
  </si>
  <si>
    <t xml:space="preserve">MEDICAMENTOS </t>
  </si>
  <si>
    <t xml:space="preserve">        </t>
  </si>
  <si>
    <t xml:space="preserve">HOSPITRONICA </t>
  </si>
  <si>
    <t>GLOBAL MULTIPHARMA</t>
  </si>
  <si>
    <t>B1500000948/912/764/921/</t>
  </si>
  <si>
    <t>GR-MEDI ISTRUMENTS</t>
  </si>
  <si>
    <t xml:space="preserve">CORPORACION MEDICA </t>
  </si>
  <si>
    <t>Facturas pagadas al 30/03/2026</t>
  </si>
  <si>
    <t xml:space="preserve">ALIMENTOS </t>
  </si>
  <si>
    <t>EXSERCON SRL</t>
  </si>
  <si>
    <t xml:space="preserve">MATERIAL GASTABLE </t>
  </si>
  <si>
    <t>26/02/2025/29/07/2025/27/01/2025</t>
  </si>
  <si>
    <t>B1500001196/1310/1177</t>
  </si>
  <si>
    <t>TRUMAN DOMINICANA</t>
  </si>
  <si>
    <t>SEVICIOS DE SANIAMIENTOS</t>
  </si>
  <si>
    <t xml:space="preserve">ACOOSYS INGENIERIA </t>
  </si>
  <si>
    <t xml:space="preserve">MANTENIMIENTOS DE AIRES </t>
  </si>
  <si>
    <t>23/12/2025/24/11/2025</t>
  </si>
  <si>
    <t>B150000004/2</t>
  </si>
  <si>
    <t xml:space="preserve">MASTERIAL GASTABLE </t>
  </si>
  <si>
    <t xml:space="preserve">CIENTEC </t>
  </si>
  <si>
    <t xml:space="preserve">REACTIVOS </t>
  </si>
  <si>
    <t>B1500007881</t>
  </si>
  <si>
    <t xml:space="preserve">BELLO LAB </t>
  </si>
  <si>
    <t>B1500001119</t>
  </si>
  <si>
    <t xml:space="preserve">BUMAS PHARMACEUTICA </t>
  </si>
  <si>
    <t xml:space="preserve">TROPIGAS </t>
  </si>
  <si>
    <t xml:space="preserve">COMBUSTIBLE </t>
  </si>
  <si>
    <t>E450000102463</t>
  </si>
  <si>
    <t xml:space="preserve">ALTICES DOMINICANA </t>
  </si>
  <si>
    <t xml:space="preserve">COMUNICACON </t>
  </si>
  <si>
    <t>E310001070705</t>
  </si>
  <si>
    <t>BRAZALETE EKG</t>
  </si>
  <si>
    <t>B1500000197</t>
  </si>
  <si>
    <t>SHARMER SRL</t>
  </si>
  <si>
    <t xml:space="preserve">INSTALACION DE LETREROS </t>
  </si>
  <si>
    <t>B1500000215</t>
  </si>
  <si>
    <t>LIBRADA SRL</t>
  </si>
  <si>
    <t>SILLAS ENGONOMICA</t>
  </si>
  <si>
    <t>B1500000077</t>
  </si>
  <si>
    <t>PRECISION DIASNOSTICA</t>
  </si>
  <si>
    <t>SERVICIOS DE BIOPSIAS</t>
  </si>
  <si>
    <t>VAL-KAMED SRL</t>
  </si>
  <si>
    <t>UTILES MENORES MEDICOS</t>
  </si>
  <si>
    <t>E450000000228</t>
  </si>
  <si>
    <t>DOOSPHARMA SRL</t>
  </si>
  <si>
    <t xml:space="preserve">ABRIAS NOVO GROUP </t>
  </si>
  <si>
    <t xml:space="preserve">ALIMENTOS Y BEBIDAS </t>
  </si>
  <si>
    <t>B1500000178</t>
  </si>
  <si>
    <t>RAMISOL</t>
  </si>
  <si>
    <t>E450000000564</t>
  </si>
  <si>
    <t>DUMAS MEDICAL</t>
  </si>
  <si>
    <t>E450000000006</t>
  </si>
  <si>
    <t>ALIANZA INNOVADORAS DE SERVICIO</t>
  </si>
  <si>
    <t xml:space="preserve">DESECHOS BIOMEDICOS </t>
  </si>
  <si>
    <t>06/02/202026</t>
  </si>
  <si>
    <t>BARREROS</t>
  </si>
  <si>
    <t>MATERIAL DE LIMPIZA</t>
  </si>
  <si>
    <t>B15000000185</t>
  </si>
  <si>
    <t xml:space="preserve">FARMADAL </t>
  </si>
  <si>
    <t>26/02/2026/13/02/2026</t>
  </si>
  <si>
    <t>E450000000156/142</t>
  </si>
  <si>
    <t>03/12/2025/22/12/2025</t>
  </si>
  <si>
    <t>B1500000185/180</t>
  </si>
  <si>
    <t>24/02/2026/28/02/2026/26/02/2026/25/02/2026</t>
  </si>
  <si>
    <t>E450000004847/4867/4879/4820</t>
  </si>
  <si>
    <t>BO-NOVA SRL</t>
  </si>
  <si>
    <t>E450000000628</t>
  </si>
  <si>
    <t>DUETEK SOLUTIONS</t>
  </si>
  <si>
    <t>INSTALCION DE EQUIPOS TECNOLOGICO</t>
  </si>
  <si>
    <t>CAMBIO DE CABLE IMPRESORA</t>
  </si>
  <si>
    <t>B1500000196</t>
  </si>
  <si>
    <t>GSA ANALISIS DE AGUA</t>
  </si>
  <si>
    <t>ANALISIS DE AGUA</t>
  </si>
  <si>
    <t>E45000000024</t>
  </si>
  <si>
    <t>ORESMIL SRL</t>
  </si>
  <si>
    <t xml:space="preserve">ARTICULOS FERRETERO </t>
  </si>
  <si>
    <t>B1500000450</t>
  </si>
  <si>
    <t>OXIGENO MEDICO</t>
  </si>
  <si>
    <t>17/02/2026/10/02/2026/17/02/2026/03/02/2026/09/02/2026/09/02/2026/</t>
  </si>
  <si>
    <t>E450000004727/4680/4732/46/10/4672/46/71</t>
  </si>
  <si>
    <t>11/06/2025/21/05/2025/27/06/2025/15/07/2025/28/08/2025/06/06/2025/</t>
  </si>
  <si>
    <t>B1500000103/91/112/116/129/101</t>
  </si>
  <si>
    <t>AGUA</t>
  </si>
  <si>
    <t>E450000026250</t>
  </si>
  <si>
    <t>OXIGENO MEDICOS</t>
  </si>
  <si>
    <t>27/11/2025/12/11/2025/12/11/20250/07/11/2025/07/11/202507/11/2025/04/11/2025/04/11/2025/13/11/2025/18/11/2025/18/11/2025</t>
  </si>
  <si>
    <t>E450000003951/3792/3789/3746/3748/3754/3743/3718/3798/3845/3835</t>
  </si>
  <si>
    <t>Licda. Anyelin Laureano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</si>
</sst>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C00000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1" applyFont="1"/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vertical="center" wrapText="1"/>
    </xf>
    <xf numFmtId="164" fontId="9" fillId="6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8" applyNumberFormat="1" applyFont="1" applyBorder="1" applyAlignment="1">
      <alignment horizontal="left" vertical="top" wrapText="1"/>
    </xf>
    <xf numFmtId="14" fontId="11" fillId="2" borderId="2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wrapText="1"/>
    </xf>
    <xf numFmtId="4" fontId="11" fillId="0" borderId="2" xfId="8" applyNumberFormat="1" applyFont="1" applyBorder="1" applyAlignment="1">
      <alignment horizontal="left" wrapText="1"/>
    </xf>
    <xf numFmtId="14" fontId="11" fillId="0" borderId="2" xfId="0" applyNumberFormat="1" applyFont="1" applyBorder="1" applyAlignment="1">
      <alignment horizontal="center" vertical="center" wrapText="1"/>
    </xf>
    <xf numFmtId="164" fontId="11" fillId="2" borderId="2" xfId="1" applyFont="1" applyFill="1" applyBorder="1" applyAlignment="1">
      <alignment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left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164" fontId="15" fillId="0" borderId="2" xfId="1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14" fontId="11" fillId="2" borderId="2" xfId="0" applyNumberFormat="1" applyFont="1" applyFill="1" applyBorder="1" applyAlignment="1">
      <alignment horizontal="center" vertical="top"/>
    </xf>
    <xf numFmtId="14" fontId="11" fillId="2" borderId="2" xfId="0" applyNumberFormat="1" applyFont="1" applyFill="1" applyBorder="1" applyAlignment="1">
      <alignment horizontal="left" vertical="top"/>
    </xf>
    <xf numFmtId="4" fontId="11" fillId="2" borderId="2" xfId="8" applyNumberFormat="1" applyFont="1" applyFill="1" applyBorder="1" applyAlignment="1">
      <alignment horizontal="center" vertical="top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left"/>
    </xf>
    <xf numFmtId="4" fontId="11" fillId="2" borderId="2" xfId="8" applyNumberFormat="1" applyFont="1" applyFill="1" applyBorder="1" applyAlignment="1">
      <alignment horizontal="center" wrapText="1"/>
    </xf>
    <xf numFmtId="164" fontId="15" fillId="0" borderId="0" xfId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164" fontId="9" fillId="6" borderId="7" xfId="1" applyFont="1" applyFill="1" applyBorder="1" applyAlignment="1">
      <alignment horizontal="center" vertical="center" wrapText="1"/>
    </xf>
    <xf numFmtId="0" fontId="16" fillId="0" borderId="2" xfId="0" applyFont="1" applyBorder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</cellXfs>
  <cellStyles count="11">
    <cellStyle name="Euro" xfId="4" xr:uid="{00000000-0005-0000-0000-000000000000}"/>
    <cellStyle name="Millares" xfId="1" builtinId="3"/>
    <cellStyle name="Millares 2" xfId="2" xr:uid="{00000000-0005-0000-0000-000002000000}"/>
    <cellStyle name="Millares 2 2" xfId="6" xr:uid="{00000000-0005-0000-0000-000003000000}"/>
    <cellStyle name="Millares 2 2 2" xfId="7" xr:uid="{00000000-0005-0000-0000-000004000000}"/>
    <cellStyle name="Millares 2 3" xfId="5" xr:uid="{00000000-0005-0000-0000-000005000000}"/>
    <cellStyle name="Millares_29 feb DESEMBOLSO2004 2 2" xfId="8" xr:uid="{00000000-0005-0000-0000-000006000000}"/>
    <cellStyle name="Normal" xfId="0" builtinId="0"/>
    <cellStyle name="Normal 2" xfId="9" xr:uid="{00000000-0005-0000-0000-000008000000}"/>
    <cellStyle name="Normal 3" xfId="3" xr:uid="{00000000-0005-0000-0000-000009000000}"/>
    <cellStyle name="Porcentaje 2" xfId="10" xr:uid="{00000000-0005-0000-0000-00000A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0</xdr:rowOff>
    </xdr:from>
    <xdr:to>
      <xdr:col>2</xdr:col>
      <xdr:colOff>2230437</xdr:colOff>
      <xdr:row>68</xdr:row>
      <xdr:rowOff>257217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0"/>
          <a:ext cx="5191125" cy="2744300"/>
        </a:xfrm>
        <a:prstGeom prst="rect">
          <a:avLst/>
        </a:prstGeom>
      </xdr:spPr>
    </xdr:pic>
    <xdr:clientData/>
  </xdr:twoCellAnchor>
  <xdr:twoCellAnchor editAs="oneCell">
    <xdr:from>
      <xdr:col>4</xdr:col>
      <xdr:colOff>2305580</xdr:colOff>
      <xdr:row>58</xdr:row>
      <xdr:rowOff>66146</xdr:rowOff>
    </xdr:from>
    <xdr:to>
      <xdr:col>6</xdr:col>
      <xdr:colOff>192724</xdr:colOff>
      <xdr:row>66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B2B1C4-B67F-D741-D437-BC411B8E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8497" y="66146"/>
          <a:ext cx="2173394" cy="1891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5" t="s">
        <v>151</v>
      </c>
      <c r="B2" s="125"/>
      <c r="C2" s="125"/>
      <c r="D2" s="125"/>
      <c r="E2" s="125"/>
    </row>
    <row r="3" spans="1:8" ht="15" customHeight="1" x14ac:dyDescent="0.25">
      <c r="A3" s="125"/>
      <c r="B3" s="125"/>
      <c r="C3" s="125"/>
      <c r="D3" s="125"/>
      <c r="E3" s="125"/>
    </row>
    <row r="4" spans="1:8" ht="15" customHeight="1" x14ac:dyDescent="0.25">
      <c r="A4" s="125"/>
      <c r="B4" s="125"/>
      <c r="C4" s="125"/>
      <c r="D4" s="125"/>
      <c r="E4" s="125"/>
    </row>
    <row r="5" spans="1:8" ht="6" customHeight="1" x14ac:dyDescent="0.25">
      <c r="A5" s="125"/>
      <c r="B5" s="125"/>
      <c r="C5" s="125"/>
      <c r="D5" s="125"/>
      <c r="E5" s="125"/>
      <c r="F5" s="38"/>
    </row>
    <row r="6" spans="1:8" ht="41.25" customHeight="1" x14ac:dyDescent="0.25">
      <c r="A6" s="126" t="s">
        <v>891</v>
      </c>
      <c r="B6" s="126"/>
      <c r="C6" s="126"/>
      <c r="D6" s="126"/>
      <c r="E6" s="12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00000000-0009-0000-0000-000000000000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9"/>
  <sheetViews>
    <sheetView tabSelected="1" view="pageBreakPreview" topLeftCell="A59" zoomScale="72" zoomScaleNormal="72" zoomScaleSheetLayoutView="72" workbookViewId="0">
      <selection activeCell="P72" sqref="P72"/>
    </sheetView>
  </sheetViews>
  <sheetFormatPr baseColWidth="10" defaultRowHeight="18" x14ac:dyDescent="0.25"/>
  <cols>
    <col min="1" max="1" width="0.42578125" style="57" customWidth="1"/>
    <col min="2" max="2" width="44.42578125" style="57" customWidth="1"/>
    <col min="3" max="3" width="38.85546875" style="57" customWidth="1"/>
    <col min="4" max="4" width="47.42578125" style="58" customWidth="1"/>
    <col min="5" max="5" width="49.7109375" style="58" customWidth="1"/>
    <col min="6" max="6" width="14.5703125" style="57" customWidth="1"/>
    <col min="7" max="7" width="27.28515625" style="57" customWidth="1"/>
    <col min="8" max="8" width="0.140625" style="57" hidden="1" customWidth="1"/>
    <col min="9" max="13" width="11.42578125" style="57" hidden="1" customWidth="1"/>
    <col min="14" max="16384" width="11.42578125" style="57"/>
  </cols>
  <sheetData>
    <row r="1" spans="2:7" hidden="1" x14ac:dyDescent="0.25">
      <c r="G1" s="59"/>
    </row>
    <row r="2" spans="2:7" hidden="1" x14ac:dyDescent="0.25">
      <c r="G2" s="59"/>
    </row>
    <row r="3" spans="2:7" hidden="1" x14ac:dyDescent="0.25">
      <c r="G3" s="59"/>
    </row>
    <row r="4" spans="2:7" hidden="1" x14ac:dyDescent="0.25">
      <c r="C4" s="110" t="s">
        <v>1357</v>
      </c>
      <c r="D4" s="110"/>
      <c r="E4" s="110"/>
      <c r="F4" s="110"/>
      <c r="G4" s="110"/>
    </row>
    <row r="5" spans="2:7" hidden="1" x14ac:dyDescent="0.25">
      <c r="G5" s="59"/>
    </row>
    <row r="6" spans="2:7" ht="36" hidden="1" x14ac:dyDescent="0.25">
      <c r="B6" s="60" t="s">
        <v>2</v>
      </c>
      <c r="C6" s="60" t="s">
        <v>1347</v>
      </c>
      <c r="D6" s="61" t="s">
        <v>1</v>
      </c>
      <c r="E6" s="62" t="s">
        <v>0</v>
      </c>
      <c r="F6" s="62" t="s">
        <v>1348</v>
      </c>
      <c r="G6" s="63" t="s">
        <v>1346</v>
      </c>
    </row>
    <row r="7" spans="2:7" ht="54" hidden="1" x14ac:dyDescent="0.25">
      <c r="B7" s="64" t="s">
        <v>1358</v>
      </c>
      <c r="C7" s="65" t="s">
        <v>1384</v>
      </c>
      <c r="D7" s="66">
        <v>44725</v>
      </c>
      <c r="E7" s="67" t="s">
        <v>1393</v>
      </c>
      <c r="F7" s="68" t="s">
        <v>1359</v>
      </c>
      <c r="G7" s="69">
        <v>4753713.72</v>
      </c>
    </row>
    <row r="8" spans="2:7" hidden="1" x14ac:dyDescent="0.25">
      <c r="B8" s="64" t="s">
        <v>1360</v>
      </c>
      <c r="C8" s="65" t="s">
        <v>1385</v>
      </c>
      <c r="D8" s="66">
        <v>44687</v>
      </c>
      <c r="E8" s="67" t="s">
        <v>1398</v>
      </c>
      <c r="F8" s="68" t="s">
        <v>1359</v>
      </c>
      <c r="G8" s="69">
        <v>211515.91</v>
      </c>
    </row>
    <row r="9" spans="2:7" ht="36" hidden="1" x14ac:dyDescent="0.25">
      <c r="B9" s="64" t="s">
        <v>1361</v>
      </c>
      <c r="C9" s="65" t="s">
        <v>1386</v>
      </c>
      <c r="D9" s="66">
        <v>44691</v>
      </c>
      <c r="E9" s="67" t="s">
        <v>1397</v>
      </c>
      <c r="F9" s="68" t="s">
        <v>1359</v>
      </c>
      <c r="G9" s="69">
        <v>80991.679999999993</v>
      </c>
    </row>
    <row r="10" spans="2:7" ht="54" hidden="1" x14ac:dyDescent="0.25">
      <c r="B10" s="64" t="s">
        <v>1361</v>
      </c>
      <c r="C10" s="65" t="s">
        <v>1394</v>
      </c>
      <c r="D10" s="66" t="s">
        <v>1395</v>
      </c>
      <c r="E10" s="67" t="s">
        <v>1396</v>
      </c>
      <c r="F10" s="68" t="s">
        <v>1359</v>
      </c>
      <c r="G10" s="69">
        <v>16310.55</v>
      </c>
    </row>
    <row r="11" spans="2:7" ht="38.25" hidden="1" customHeight="1" x14ac:dyDescent="0.25">
      <c r="B11" s="64" t="s">
        <v>1358</v>
      </c>
      <c r="C11" s="65" t="s">
        <v>1387</v>
      </c>
      <c r="D11" s="66">
        <v>44769</v>
      </c>
      <c r="E11" s="67" t="s">
        <v>410</v>
      </c>
      <c r="F11" s="68" t="s">
        <v>1359</v>
      </c>
      <c r="G11" s="69">
        <v>3954322.69</v>
      </c>
    </row>
    <row r="12" spans="2:7" ht="54" hidden="1" x14ac:dyDescent="0.25">
      <c r="B12" s="64" t="s">
        <v>1362</v>
      </c>
      <c r="C12" s="65" t="s">
        <v>1404</v>
      </c>
      <c r="D12" s="66">
        <v>44746</v>
      </c>
      <c r="E12" s="67" t="s">
        <v>1405</v>
      </c>
      <c r="F12" s="68" t="s">
        <v>1359</v>
      </c>
      <c r="G12" s="69">
        <v>766074.46</v>
      </c>
    </row>
    <row r="13" spans="2:7" ht="28.5" hidden="1" customHeight="1" x14ac:dyDescent="0.25">
      <c r="B13" s="64" t="s">
        <v>1363</v>
      </c>
      <c r="C13" s="65" t="s">
        <v>1403</v>
      </c>
      <c r="D13" s="66">
        <v>44768</v>
      </c>
      <c r="E13" s="67" t="s">
        <v>256</v>
      </c>
      <c r="F13" s="68" t="s">
        <v>1359</v>
      </c>
      <c r="G13" s="69">
        <v>149270.57999999999</v>
      </c>
    </row>
    <row r="14" spans="2:7" ht="28.5" hidden="1" customHeight="1" x14ac:dyDescent="0.25">
      <c r="B14" s="64" t="s">
        <v>1364</v>
      </c>
      <c r="C14" s="65" t="s">
        <v>1402</v>
      </c>
      <c r="D14" s="66">
        <v>44757</v>
      </c>
      <c r="E14" s="70" t="s">
        <v>447</v>
      </c>
      <c r="F14" s="68" t="s">
        <v>1359</v>
      </c>
      <c r="G14" s="69">
        <v>1316450</v>
      </c>
    </row>
    <row r="15" spans="2:7" ht="36" hidden="1" x14ac:dyDescent="0.25">
      <c r="B15" s="64" t="s">
        <v>1365</v>
      </c>
      <c r="C15" s="65" t="s">
        <v>1388</v>
      </c>
      <c r="D15" s="71">
        <v>44739</v>
      </c>
      <c r="E15" s="67" t="s">
        <v>1420</v>
      </c>
      <c r="F15" s="68" t="s">
        <v>1359</v>
      </c>
      <c r="G15" s="72">
        <v>37122.410000000003</v>
      </c>
    </row>
    <row r="16" spans="2:7" ht="108" hidden="1" x14ac:dyDescent="0.25">
      <c r="B16" s="64" t="s">
        <v>1366</v>
      </c>
      <c r="C16" s="65" t="s">
        <v>1401</v>
      </c>
      <c r="D16" s="73">
        <v>44754</v>
      </c>
      <c r="E16" s="70" t="s">
        <v>1400</v>
      </c>
      <c r="F16" s="68" t="s">
        <v>1359</v>
      </c>
      <c r="G16" s="72">
        <v>122944</v>
      </c>
    </row>
    <row r="17" spans="2:7" ht="54" hidden="1" x14ac:dyDescent="0.25">
      <c r="B17" s="64" t="s">
        <v>1367</v>
      </c>
      <c r="C17" s="65" t="s">
        <v>1399</v>
      </c>
      <c r="D17" s="71">
        <v>44761</v>
      </c>
      <c r="E17" s="70" t="s">
        <v>515</v>
      </c>
      <c r="F17" s="68" t="s">
        <v>1359</v>
      </c>
      <c r="G17" s="72">
        <v>108480</v>
      </c>
    </row>
    <row r="18" spans="2:7" ht="54" hidden="1" x14ac:dyDescent="0.25">
      <c r="B18" s="64" t="s">
        <v>1368</v>
      </c>
      <c r="C18" s="65" t="s">
        <v>1414</v>
      </c>
      <c r="D18" s="71">
        <v>44734</v>
      </c>
      <c r="E18" s="70" t="s">
        <v>1415</v>
      </c>
      <c r="F18" s="68" t="s">
        <v>1359</v>
      </c>
      <c r="G18" s="74">
        <v>1136441</v>
      </c>
    </row>
    <row r="19" spans="2:7" ht="90" hidden="1" x14ac:dyDescent="0.25">
      <c r="B19" s="64" t="s">
        <v>1369</v>
      </c>
      <c r="C19" s="65" t="s">
        <v>1413</v>
      </c>
      <c r="D19" s="71">
        <v>44747</v>
      </c>
      <c r="E19" s="67" t="s">
        <v>1419</v>
      </c>
      <c r="F19" s="68" t="s">
        <v>1359</v>
      </c>
      <c r="G19" s="74">
        <v>400705.75</v>
      </c>
    </row>
    <row r="20" spans="2:7" ht="108" hidden="1" x14ac:dyDescent="0.25">
      <c r="B20" s="64" t="s">
        <v>46</v>
      </c>
      <c r="C20" s="65" t="s">
        <v>1401</v>
      </c>
      <c r="D20" s="71">
        <v>44760</v>
      </c>
      <c r="E20" s="70" t="s">
        <v>1412</v>
      </c>
      <c r="F20" s="68" t="s">
        <v>1359</v>
      </c>
      <c r="G20" s="74">
        <v>1034967</v>
      </c>
    </row>
    <row r="21" spans="2:7" ht="72" hidden="1" x14ac:dyDescent="0.25">
      <c r="B21" s="64" t="s">
        <v>1370</v>
      </c>
      <c r="C21" s="65" t="s">
        <v>1410</v>
      </c>
      <c r="D21" s="71">
        <v>44769</v>
      </c>
      <c r="E21" s="70" t="s">
        <v>1411</v>
      </c>
      <c r="F21" s="68" t="s">
        <v>1359</v>
      </c>
      <c r="G21" s="74">
        <v>113000</v>
      </c>
    </row>
    <row r="22" spans="2:7" ht="54" hidden="1" x14ac:dyDescent="0.25">
      <c r="B22" s="64" t="s">
        <v>1371</v>
      </c>
      <c r="C22" s="65" t="s">
        <v>1408</v>
      </c>
      <c r="D22" s="71">
        <v>44712</v>
      </c>
      <c r="E22" s="70" t="s">
        <v>1409</v>
      </c>
      <c r="F22" s="68" t="s">
        <v>1359</v>
      </c>
      <c r="G22" s="74">
        <v>41668.269999999997</v>
      </c>
    </row>
    <row r="23" spans="2:7" ht="72" hidden="1" x14ac:dyDescent="0.25">
      <c r="B23" s="64" t="s">
        <v>1372</v>
      </c>
      <c r="C23" s="65" t="s">
        <v>1374</v>
      </c>
      <c r="D23" s="75"/>
      <c r="E23" s="70" t="s">
        <v>1416</v>
      </c>
      <c r="F23" s="68" t="s">
        <v>1359</v>
      </c>
      <c r="G23" s="74">
        <v>996203.21</v>
      </c>
    </row>
    <row r="24" spans="2:7" ht="54" hidden="1" x14ac:dyDescent="0.25">
      <c r="B24" s="64" t="s">
        <v>1373</v>
      </c>
      <c r="C24" s="65" t="s">
        <v>1376</v>
      </c>
      <c r="D24" s="73">
        <v>44761</v>
      </c>
      <c r="E24" s="70" t="s">
        <v>1392</v>
      </c>
      <c r="F24" s="68" t="s">
        <v>1359</v>
      </c>
      <c r="G24" s="74">
        <v>384200</v>
      </c>
    </row>
    <row r="25" spans="2:7" ht="36" hidden="1" x14ac:dyDescent="0.25">
      <c r="B25" s="64" t="s">
        <v>1375</v>
      </c>
      <c r="C25" s="65" t="s">
        <v>1377</v>
      </c>
      <c r="D25" s="73">
        <v>44713</v>
      </c>
      <c r="E25" s="70" t="s">
        <v>1391</v>
      </c>
      <c r="F25" s="68" t="s">
        <v>1359</v>
      </c>
      <c r="G25" s="74">
        <v>287610</v>
      </c>
    </row>
    <row r="26" spans="2:7" ht="36" hidden="1" x14ac:dyDescent="0.25">
      <c r="B26" s="64" t="s">
        <v>1378</v>
      </c>
      <c r="C26" s="65" t="s">
        <v>1379</v>
      </c>
      <c r="D26" s="73">
        <v>44734</v>
      </c>
      <c r="E26" s="70" t="s">
        <v>1390</v>
      </c>
      <c r="F26" s="68" t="s">
        <v>1359</v>
      </c>
      <c r="G26" s="74">
        <v>258618</v>
      </c>
    </row>
    <row r="27" spans="2:7" ht="72" hidden="1" x14ac:dyDescent="0.25">
      <c r="B27" s="64" t="s">
        <v>1380</v>
      </c>
      <c r="C27" s="65" t="s">
        <v>1381</v>
      </c>
      <c r="D27" s="73">
        <v>44754</v>
      </c>
      <c r="E27" s="70" t="s">
        <v>1389</v>
      </c>
      <c r="F27" s="68" t="s">
        <v>1359</v>
      </c>
      <c r="G27" s="74">
        <v>339000</v>
      </c>
    </row>
    <row r="28" spans="2:7" hidden="1" x14ac:dyDescent="0.25">
      <c r="B28" s="76"/>
      <c r="C28" s="65"/>
      <c r="D28" s="77"/>
      <c r="E28" s="70"/>
      <c r="F28" s="68"/>
      <c r="G28" s="74"/>
    </row>
    <row r="29" spans="2:7" ht="24.95" hidden="1" customHeight="1" x14ac:dyDescent="0.25">
      <c r="B29" s="76"/>
      <c r="C29" s="65"/>
      <c r="D29" s="77"/>
      <c r="E29" s="70"/>
      <c r="F29" s="68"/>
      <c r="G29" s="74"/>
    </row>
    <row r="30" spans="2:7" ht="24.95" hidden="1" customHeight="1" x14ac:dyDescent="0.25">
      <c r="B30" s="76"/>
      <c r="C30" s="65"/>
      <c r="D30" s="77"/>
      <c r="E30" s="70"/>
      <c r="F30" s="68"/>
      <c r="G30" s="74"/>
    </row>
    <row r="31" spans="2:7" ht="24.95" hidden="1" customHeight="1" x14ac:dyDescent="0.25">
      <c r="B31" s="76"/>
      <c r="C31" s="65"/>
      <c r="D31" s="77"/>
      <c r="E31" s="70"/>
      <c r="F31" s="68"/>
      <c r="G31" s="74"/>
    </row>
    <row r="32" spans="2:7" ht="24.95" hidden="1" customHeight="1" x14ac:dyDescent="0.25">
      <c r="B32" s="76"/>
      <c r="C32" s="65"/>
      <c r="D32" s="77"/>
      <c r="E32" s="70"/>
      <c r="F32" s="68"/>
      <c r="G32" s="74"/>
    </row>
    <row r="33" spans="2:7" ht="24.95" hidden="1" customHeight="1" x14ac:dyDescent="0.25">
      <c r="B33" s="76"/>
      <c r="C33" s="65"/>
      <c r="D33" s="77"/>
      <c r="E33" s="70"/>
      <c r="F33" s="68"/>
      <c r="G33" s="74"/>
    </row>
    <row r="34" spans="2:7" ht="24.95" hidden="1" customHeight="1" x14ac:dyDescent="0.25">
      <c r="B34" s="76"/>
      <c r="C34" s="65"/>
      <c r="D34" s="77"/>
      <c r="E34" s="70"/>
      <c r="F34" s="68"/>
      <c r="G34" s="74"/>
    </row>
    <row r="35" spans="2:7" ht="24.95" hidden="1" customHeight="1" x14ac:dyDescent="0.25">
      <c r="B35" s="76"/>
      <c r="C35" s="65"/>
      <c r="D35" s="77"/>
      <c r="E35" s="70"/>
      <c r="F35" s="68"/>
      <c r="G35" s="74"/>
    </row>
    <row r="36" spans="2:7" ht="24.95" hidden="1" customHeight="1" x14ac:dyDescent="0.25">
      <c r="B36" s="76"/>
      <c r="C36" s="65"/>
      <c r="D36" s="77"/>
      <c r="E36" s="70"/>
      <c r="F36" s="68"/>
      <c r="G36" s="74"/>
    </row>
    <row r="37" spans="2:7" ht="24.95" hidden="1" customHeight="1" x14ac:dyDescent="0.25">
      <c r="B37" s="76"/>
      <c r="C37" s="65"/>
      <c r="D37" s="77"/>
      <c r="E37" s="70"/>
      <c r="F37" s="68"/>
      <c r="G37" s="74"/>
    </row>
    <row r="38" spans="2:7" ht="24.95" hidden="1" customHeight="1" x14ac:dyDescent="0.25">
      <c r="B38" s="76"/>
      <c r="C38" s="65"/>
      <c r="D38" s="77"/>
      <c r="E38" s="70"/>
      <c r="F38" s="68"/>
      <c r="G38" s="74"/>
    </row>
    <row r="39" spans="2:7" hidden="1" x14ac:dyDescent="0.25">
      <c r="B39" s="76"/>
      <c r="C39" s="65"/>
      <c r="D39" s="77"/>
      <c r="E39" s="78"/>
      <c r="F39" s="68"/>
      <c r="G39" s="74"/>
    </row>
    <row r="40" spans="2:7" hidden="1" x14ac:dyDescent="0.25">
      <c r="B40" s="76"/>
      <c r="C40" s="65"/>
      <c r="D40" s="77"/>
      <c r="E40" s="78"/>
      <c r="F40" s="68"/>
      <c r="G40" s="74"/>
    </row>
    <row r="41" spans="2:7" hidden="1" x14ac:dyDescent="0.25">
      <c r="B41" s="76"/>
      <c r="C41" s="79"/>
      <c r="D41" s="77"/>
      <c r="E41" s="78"/>
      <c r="F41" s="68"/>
      <c r="G41" s="74"/>
    </row>
    <row r="42" spans="2:7" hidden="1" x14ac:dyDescent="0.25">
      <c r="B42" s="64"/>
      <c r="C42" s="79"/>
      <c r="D42" s="77"/>
      <c r="E42" s="78"/>
      <c r="F42" s="68"/>
      <c r="G42" s="74"/>
    </row>
    <row r="43" spans="2:7" ht="72" hidden="1" x14ac:dyDescent="0.25">
      <c r="B43" s="64" t="s">
        <v>1382</v>
      </c>
      <c r="C43" s="79" t="s">
        <v>1383</v>
      </c>
      <c r="D43" s="73">
        <v>44770</v>
      </c>
      <c r="E43" s="78" t="s">
        <v>1417</v>
      </c>
      <c r="F43" s="68" t="s">
        <v>1359</v>
      </c>
      <c r="G43" s="74">
        <v>91699.05</v>
      </c>
    </row>
    <row r="44" spans="2:7" ht="90" hidden="1" x14ac:dyDescent="0.25">
      <c r="B44" s="64" t="s">
        <v>1406</v>
      </c>
      <c r="C44" s="79" t="s">
        <v>1407</v>
      </c>
      <c r="D44" s="73">
        <v>44785</v>
      </c>
      <c r="E44" s="78" t="s">
        <v>1418</v>
      </c>
      <c r="F44" s="68" t="s">
        <v>1359</v>
      </c>
      <c r="G44" s="74">
        <v>38420</v>
      </c>
    </row>
    <row r="45" spans="2:7" hidden="1" x14ac:dyDescent="0.25">
      <c r="B45" s="64"/>
      <c r="C45" s="79"/>
      <c r="D45" s="73"/>
      <c r="E45" s="73"/>
      <c r="F45" s="68"/>
      <c r="G45" s="74"/>
    </row>
    <row r="46" spans="2:7" hidden="1" x14ac:dyDescent="0.25">
      <c r="B46" s="80"/>
      <c r="C46" s="79"/>
      <c r="D46" s="73"/>
      <c r="E46" s="73"/>
      <c r="F46" s="68"/>
      <c r="G46" s="74"/>
    </row>
    <row r="47" spans="2:7" hidden="1" x14ac:dyDescent="0.25">
      <c r="B47" s="80"/>
      <c r="C47" s="81"/>
      <c r="D47" s="73"/>
      <c r="E47" s="73"/>
      <c r="F47" s="68"/>
      <c r="G47" s="74"/>
    </row>
    <row r="48" spans="2:7" hidden="1" x14ac:dyDescent="0.25">
      <c r="B48" s="111" t="s">
        <v>1345</v>
      </c>
      <c r="C48" s="111"/>
      <c r="D48" s="111"/>
      <c r="E48" s="111"/>
      <c r="F48" s="111"/>
      <c r="G48" s="82">
        <f>SUM(G7:G47)</f>
        <v>16639728.279999997</v>
      </c>
    </row>
    <row r="49" spans="1:22" hidden="1" x14ac:dyDescent="0.25"/>
    <row r="50" spans="1:22" hidden="1" x14ac:dyDescent="0.25">
      <c r="B50" s="83" t="s">
        <v>147</v>
      </c>
      <c r="C50" s="84"/>
      <c r="D50" s="56" t="s">
        <v>148</v>
      </c>
      <c r="E50" s="56"/>
      <c r="G50" s="56" t="s">
        <v>149</v>
      </c>
    </row>
    <row r="51" spans="1:22" hidden="1" x14ac:dyDescent="0.25">
      <c r="C51" s="85"/>
      <c r="G51" s="58"/>
    </row>
    <row r="52" spans="1:22" hidden="1" x14ac:dyDescent="0.25">
      <c r="B52" s="57" t="s">
        <v>138</v>
      </c>
      <c r="C52" s="85"/>
      <c r="D52" s="58" t="s">
        <v>139</v>
      </c>
      <c r="G52" s="58" t="s">
        <v>140</v>
      </c>
    </row>
    <row r="53" spans="1:22" hidden="1" x14ac:dyDescent="0.25">
      <c r="B53" s="83" t="s">
        <v>1349</v>
      </c>
      <c r="C53" s="84"/>
      <c r="D53" s="56" t="s">
        <v>1356</v>
      </c>
      <c r="E53" s="56"/>
      <c r="G53" s="56" t="s">
        <v>1355</v>
      </c>
    </row>
    <row r="54" spans="1:22" hidden="1" x14ac:dyDescent="0.25">
      <c r="B54" s="57" t="s">
        <v>144</v>
      </c>
      <c r="C54" s="85"/>
      <c r="D54" s="58" t="s">
        <v>145</v>
      </c>
      <c r="G54" s="58" t="s">
        <v>1350</v>
      </c>
    </row>
    <row r="55" spans="1:22" hidden="1" x14ac:dyDescent="0.25">
      <c r="G55" s="59"/>
    </row>
    <row r="56" spans="1:22" hidden="1" x14ac:dyDescent="0.25"/>
    <row r="57" spans="1:22" hidden="1" x14ac:dyDescent="0.25"/>
    <row r="58" spans="1:22" hidden="1" x14ac:dyDescent="0.25"/>
    <row r="59" spans="1:22" s="100" customFormat="1" x14ac:dyDescent="0.25">
      <c r="A59" s="119" t="s">
        <v>1427</v>
      </c>
      <c r="B59" s="120"/>
      <c r="C59" s="113"/>
      <c r="D59" s="116" t="s">
        <v>1426</v>
      </c>
      <c r="E59" s="101"/>
      <c r="F59" s="102"/>
      <c r="G59" s="103"/>
      <c r="N59" s="101"/>
      <c r="O59" s="102"/>
      <c r="P59" s="102"/>
      <c r="Q59" s="102"/>
      <c r="R59" s="102"/>
      <c r="S59" s="102"/>
      <c r="T59" s="102"/>
      <c r="U59" s="102"/>
      <c r="V59" s="103"/>
    </row>
    <row r="60" spans="1:22" s="100" customFormat="1" ht="18" customHeight="1" x14ac:dyDescent="0.25">
      <c r="A60" s="121"/>
      <c r="B60" s="122"/>
      <c r="C60" s="115"/>
      <c r="D60" s="117"/>
      <c r="E60" s="104"/>
      <c r="F60" s="105"/>
      <c r="G60" s="106"/>
      <c r="N60" s="104"/>
      <c r="O60" s="105"/>
      <c r="P60" s="105"/>
      <c r="Q60" s="105"/>
      <c r="R60" s="105"/>
      <c r="S60" s="105"/>
      <c r="T60" s="105"/>
      <c r="U60" s="105"/>
      <c r="V60" s="106"/>
    </row>
    <row r="61" spans="1:22" s="100" customFormat="1" ht="18" customHeight="1" x14ac:dyDescent="0.25">
      <c r="A61" s="121"/>
      <c r="B61" s="122"/>
      <c r="C61" s="115"/>
      <c r="D61" s="118"/>
      <c r="E61" s="104"/>
      <c r="F61" s="105"/>
      <c r="G61" s="106"/>
      <c r="N61" s="104"/>
      <c r="O61" s="105"/>
      <c r="P61" s="105"/>
      <c r="Q61" s="105"/>
      <c r="R61" s="105"/>
      <c r="S61" s="105"/>
      <c r="T61" s="105"/>
      <c r="U61" s="105"/>
      <c r="V61" s="106"/>
    </row>
    <row r="62" spans="1:22" s="100" customFormat="1" ht="18" customHeight="1" x14ac:dyDescent="0.25">
      <c r="A62" s="121"/>
      <c r="B62" s="122"/>
      <c r="C62" s="115"/>
      <c r="D62" s="116"/>
      <c r="E62" s="104"/>
      <c r="F62" s="105"/>
      <c r="G62" s="106"/>
      <c r="N62" s="104"/>
      <c r="O62" s="105"/>
      <c r="P62" s="105"/>
      <c r="Q62" s="105"/>
      <c r="R62" s="105"/>
      <c r="S62" s="105"/>
      <c r="T62" s="105"/>
      <c r="U62" s="105"/>
      <c r="V62" s="106"/>
    </row>
    <row r="63" spans="1:22" s="100" customFormat="1" x14ac:dyDescent="0.25">
      <c r="A63" s="121"/>
      <c r="B63" s="122"/>
      <c r="C63" s="115"/>
      <c r="D63" s="117"/>
      <c r="E63" s="104"/>
      <c r="F63" s="105"/>
      <c r="G63" s="106"/>
      <c r="N63" s="104"/>
      <c r="O63" s="105"/>
      <c r="P63" s="105"/>
      <c r="Q63" s="105"/>
      <c r="R63" s="105"/>
      <c r="S63" s="105"/>
      <c r="T63" s="105"/>
      <c r="U63" s="105"/>
      <c r="V63" s="106"/>
    </row>
    <row r="64" spans="1:22" s="100" customFormat="1" x14ac:dyDescent="0.25">
      <c r="A64" s="121"/>
      <c r="B64" s="122"/>
      <c r="C64" s="115"/>
      <c r="D64" s="118"/>
      <c r="E64" s="104"/>
      <c r="F64" s="105"/>
      <c r="G64" s="106"/>
      <c r="N64" s="104"/>
      <c r="O64" s="105"/>
      <c r="P64" s="105"/>
      <c r="Q64" s="105"/>
      <c r="R64" s="105"/>
      <c r="S64" s="105"/>
      <c r="T64" s="105"/>
      <c r="U64" s="105"/>
      <c r="V64" s="106"/>
    </row>
    <row r="65" spans="1:22" s="100" customFormat="1" x14ac:dyDescent="0.25">
      <c r="A65" s="121"/>
      <c r="B65" s="122"/>
      <c r="C65" s="115"/>
      <c r="D65" s="96" t="s">
        <v>1436</v>
      </c>
      <c r="E65" s="104"/>
      <c r="F65" s="105"/>
      <c r="G65" s="106"/>
      <c r="N65" s="104"/>
      <c r="O65" s="105"/>
      <c r="P65" s="105"/>
      <c r="Q65" s="105"/>
      <c r="R65" s="105"/>
      <c r="S65" s="105"/>
      <c r="T65" s="105"/>
      <c r="U65" s="105"/>
      <c r="V65" s="106"/>
    </row>
    <row r="66" spans="1:22" s="100" customFormat="1" x14ac:dyDescent="0.25">
      <c r="A66" s="121"/>
      <c r="B66" s="122"/>
      <c r="C66" s="115"/>
      <c r="D66" s="113" t="s">
        <v>1425</v>
      </c>
      <c r="E66" s="104"/>
      <c r="F66" s="105"/>
      <c r="G66" s="106"/>
      <c r="N66" s="104"/>
      <c r="O66" s="105"/>
      <c r="P66" s="105"/>
      <c r="Q66" s="105"/>
      <c r="R66" s="105"/>
      <c r="S66" s="105"/>
      <c r="T66" s="105"/>
      <c r="U66" s="105"/>
      <c r="V66" s="106"/>
    </row>
    <row r="67" spans="1:22" s="100" customFormat="1" x14ac:dyDescent="0.25">
      <c r="A67" s="123"/>
      <c r="B67" s="124"/>
      <c r="C67" s="114"/>
      <c r="D67" s="114"/>
      <c r="E67" s="107"/>
      <c r="F67" s="108"/>
      <c r="G67" s="109"/>
      <c r="N67" s="107"/>
      <c r="O67" s="108"/>
      <c r="P67" s="108"/>
      <c r="Q67" s="108"/>
      <c r="R67" s="108"/>
      <c r="S67" s="108"/>
      <c r="T67" s="108"/>
      <c r="U67" s="108"/>
      <c r="V67" s="109"/>
    </row>
    <row r="68" spans="1:22" ht="36" x14ac:dyDescent="0.25">
      <c r="B68" s="97" t="s">
        <v>2</v>
      </c>
      <c r="C68" s="97" t="s">
        <v>1347</v>
      </c>
      <c r="D68" s="98" t="s">
        <v>1</v>
      </c>
      <c r="E68" s="98" t="s">
        <v>0</v>
      </c>
      <c r="F68" s="98" t="s">
        <v>1348</v>
      </c>
      <c r="G68" s="99" t="s">
        <v>1422</v>
      </c>
    </row>
    <row r="69" spans="1:22" ht="27" customHeight="1" x14ac:dyDescent="0.25">
      <c r="B69" s="86" t="s">
        <v>1432</v>
      </c>
      <c r="C69" s="86" t="s">
        <v>1437</v>
      </c>
      <c r="D69" s="87">
        <v>45973</v>
      </c>
      <c r="E69" s="87" t="s">
        <v>112</v>
      </c>
      <c r="F69" s="68" t="s">
        <v>1359</v>
      </c>
      <c r="G69" s="69">
        <v>38940</v>
      </c>
    </row>
    <row r="70" spans="1:22" ht="45" customHeight="1" x14ac:dyDescent="0.25">
      <c r="B70" s="86" t="s">
        <v>1438</v>
      </c>
      <c r="C70" s="86" t="s">
        <v>1439</v>
      </c>
      <c r="D70" s="88" t="s">
        <v>1440</v>
      </c>
      <c r="E70" s="87" t="s">
        <v>1441</v>
      </c>
      <c r="F70" s="68" t="s">
        <v>1359</v>
      </c>
      <c r="G70" s="69">
        <v>146320</v>
      </c>
    </row>
    <row r="71" spans="1:22" ht="24.75" customHeight="1" x14ac:dyDescent="0.25">
      <c r="B71" s="86" t="s">
        <v>1442</v>
      </c>
      <c r="C71" s="86" t="s">
        <v>1443</v>
      </c>
      <c r="D71" s="87">
        <v>46111</v>
      </c>
      <c r="E71" s="87" t="s">
        <v>485</v>
      </c>
      <c r="F71" s="68" t="s">
        <v>1359</v>
      </c>
      <c r="G71" s="69">
        <v>150568</v>
      </c>
    </row>
    <row r="72" spans="1:22" ht="24.75" customHeight="1" x14ac:dyDescent="0.25">
      <c r="B72" s="86" t="s">
        <v>1444</v>
      </c>
      <c r="C72" s="86" t="s">
        <v>1445</v>
      </c>
      <c r="D72" s="87" t="s">
        <v>1446</v>
      </c>
      <c r="E72" s="89" t="s">
        <v>1447</v>
      </c>
      <c r="F72" s="68" t="s">
        <v>1359</v>
      </c>
      <c r="G72" s="69">
        <v>49265</v>
      </c>
    </row>
    <row r="73" spans="1:22" ht="23.25" customHeight="1" x14ac:dyDescent="0.25">
      <c r="B73" s="86" t="s">
        <v>1432</v>
      </c>
      <c r="C73" s="86"/>
      <c r="D73" s="87"/>
      <c r="E73" s="89" t="s">
        <v>1433</v>
      </c>
      <c r="F73" s="68" t="s">
        <v>1359</v>
      </c>
      <c r="G73" s="69">
        <v>332500</v>
      </c>
    </row>
    <row r="74" spans="1:22" ht="33" customHeight="1" x14ac:dyDescent="0.25">
      <c r="B74" s="86" t="s">
        <v>1434</v>
      </c>
      <c r="C74" s="86" t="s">
        <v>1448</v>
      </c>
      <c r="D74" s="87">
        <v>45942</v>
      </c>
      <c r="E74" s="89"/>
      <c r="F74" s="68" t="s">
        <v>1359</v>
      </c>
      <c r="G74" s="69">
        <v>167560</v>
      </c>
    </row>
    <row r="75" spans="1:22" ht="22.5" customHeight="1" x14ac:dyDescent="0.25">
      <c r="B75" s="86" t="s">
        <v>1449</v>
      </c>
      <c r="C75" s="86" t="s">
        <v>1450</v>
      </c>
      <c r="D75" s="87">
        <v>45860</v>
      </c>
      <c r="E75" s="87" t="s">
        <v>1451</v>
      </c>
      <c r="F75" s="68" t="s">
        <v>1359</v>
      </c>
      <c r="G75" s="69">
        <v>108360</v>
      </c>
    </row>
    <row r="76" spans="1:22" x14ac:dyDescent="0.25">
      <c r="B76" s="86" t="s">
        <v>1452</v>
      </c>
      <c r="C76" s="86" t="s">
        <v>1450</v>
      </c>
      <c r="D76" s="87">
        <v>45940</v>
      </c>
      <c r="E76" s="87" t="s">
        <v>1453</v>
      </c>
      <c r="F76" s="68" t="s">
        <v>1359</v>
      </c>
      <c r="G76" s="69">
        <v>119373.5</v>
      </c>
    </row>
    <row r="77" spans="1:22" ht="24.75" customHeight="1" x14ac:dyDescent="0.25">
      <c r="B77" s="86" t="s">
        <v>1454</v>
      </c>
      <c r="C77" s="86" t="s">
        <v>1429</v>
      </c>
      <c r="D77" s="87">
        <v>45688</v>
      </c>
      <c r="E77" s="89" t="s">
        <v>676</v>
      </c>
      <c r="F77" s="68" t="s">
        <v>1359</v>
      </c>
      <c r="G77" s="69">
        <v>82560</v>
      </c>
    </row>
    <row r="78" spans="1:22" ht="21" customHeight="1" x14ac:dyDescent="0.25">
      <c r="B78" s="86" t="s">
        <v>1455</v>
      </c>
      <c r="C78" s="86" t="s">
        <v>1456</v>
      </c>
      <c r="D78" s="87">
        <v>46087</v>
      </c>
      <c r="E78" s="89" t="s">
        <v>1457</v>
      </c>
      <c r="F78" s="68" t="s">
        <v>1359</v>
      </c>
      <c r="G78" s="69">
        <v>12348</v>
      </c>
    </row>
    <row r="79" spans="1:22" ht="25.5" customHeight="1" x14ac:dyDescent="0.25">
      <c r="B79" s="86" t="s">
        <v>1458</v>
      </c>
      <c r="C79" s="86" t="s">
        <v>1459</v>
      </c>
      <c r="D79" s="87">
        <v>46086</v>
      </c>
      <c r="E79" s="89" t="s">
        <v>1460</v>
      </c>
      <c r="F79" s="68" t="s">
        <v>1359</v>
      </c>
      <c r="G79" s="69">
        <v>39753.4</v>
      </c>
    </row>
    <row r="80" spans="1:22" ht="33.75" customHeight="1" x14ac:dyDescent="0.25">
      <c r="B80" s="86" t="s">
        <v>1431</v>
      </c>
      <c r="C80" s="86" t="s">
        <v>1461</v>
      </c>
      <c r="D80" s="87">
        <v>46063</v>
      </c>
      <c r="E80" s="89" t="s">
        <v>1462</v>
      </c>
      <c r="F80" s="68" t="s">
        <v>1359</v>
      </c>
      <c r="G80" s="69">
        <v>44368</v>
      </c>
    </row>
    <row r="81" spans="2:7" ht="26.25" customHeight="1" x14ac:dyDescent="0.25">
      <c r="B81" s="86" t="s">
        <v>1463</v>
      </c>
      <c r="C81" s="86" t="s">
        <v>1464</v>
      </c>
      <c r="D81" s="90">
        <v>46093</v>
      </c>
      <c r="E81" s="89" t="s">
        <v>1465</v>
      </c>
      <c r="F81" s="68" t="s">
        <v>1359</v>
      </c>
      <c r="G81" s="72">
        <v>147500</v>
      </c>
    </row>
    <row r="82" spans="2:7" ht="29.25" customHeight="1" x14ac:dyDescent="0.25">
      <c r="B82" s="86" t="s">
        <v>1466</v>
      </c>
      <c r="C82" s="86" t="s">
        <v>1467</v>
      </c>
      <c r="D82" s="90">
        <v>46062</v>
      </c>
      <c r="E82" s="89" t="s">
        <v>1468</v>
      </c>
      <c r="F82" s="68" t="s">
        <v>1359</v>
      </c>
      <c r="G82" s="72">
        <v>133812</v>
      </c>
    </row>
    <row r="83" spans="2:7" ht="27.75" customHeight="1" x14ac:dyDescent="0.25">
      <c r="B83" s="86" t="s">
        <v>1469</v>
      </c>
      <c r="C83" s="86" t="s">
        <v>1470</v>
      </c>
      <c r="D83" s="90">
        <v>46092</v>
      </c>
      <c r="E83" s="89" t="s">
        <v>56</v>
      </c>
      <c r="F83" s="68" t="s">
        <v>1359</v>
      </c>
      <c r="G83" s="72">
        <v>82200</v>
      </c>
    </row>
    <row r="84" spans="2:7" ht="33.75" customHeight="1" x14ac:dyDescent="0.25">
      <c r="B84" s="86" t="s">
        <v>1471</v>
      </c>
      <c r="C84" s="91" t="s">
        <v>1472</v>
      </c>
      <c r="D84" s="90">
        <v>46073</v>
      </c>
      <c r="E84" s="89" t="s">
        <v>1473</v>
      </c>
      <c r="F84" s="68" t="s">
        <v>1359</v>
      </c>
      <c r="G84" s="72">
        <v>148587.15</v>
      </c>
    </row>
    <row r="85" spans="2:7" ht="28.5" customHeight="1" x14ac:dyDescent="0.25">
      <c r="B85" s="86" t="s">
        <v>1474</v>
      </c>
      <c r="C85" s="86" t="s">
        <v>1450</v>
      </c>
      <c r="D85" s="90">
        <v>46058</v>
      </c>
      <c r="E85" s="89" t="s">
        <v>1391</v>
      </c>
      <c r="F85" s="68" t="s">
        <v>1359</v>
      </c>
      <c r="G85" s="72">
        <v>107095.92</v>
      </c>
    </row>
    <row r="86" spans="2:7" ht="25.5" customHeight="1" x14ac:dyDescent="0.25">
      <c r="B86" s="86" t="s">
        <v>1475</v>
      </c>
      <c r="C86" s="86" t="s">
        <v>1476</v>
      </c>
      <c r="D86" s="90">
        <v>45992</v>
      </c>
      <c r="E86" s="89" t="s">
        <v>1477</v>
      </c>
      <c r="F86" s="68" t="s">
        <v>1359</v>
      </c>
      <c r="G86" s="72">
        <v>261528.68</v>
      </c>
    </row>
    <row r="87" spans="2:7" ht="36" customHeight="1" x14ac:dyDescent="0.25">
      <c r="B87" s="86" t="s">
        <v>1478</v>
      </c>
      <c r="C87" s="86" t="s">
        <v>1429</v>
      </c>
      <c r="D87" s="90">
        <v>46044</v>
      </c>
      <c r="E87" s="89" t="s">
        <v>1479</v>
      </c>
      <c r="F87" s="68" t="s">
        <v>1359</v>
      </c>
      <c r="G87" s="72">
        <v>62546</v>
      </c>
    </row>
    <row r="88" spans="2:7" ht="31.5" customHeight="1" x14ac:dyDescent="0.25">
      <c r="B88" s="86" t="s">
        <v>1480</v>
      </c>
      <c r="C88" s="86" t="s">
        <v>1429</v>
      </c>
      <c r="D88" s="90">
        <v>46075</v>
      </c>
      <c r="E88" s="89" t="s">
        <v>1481</v>
      </c>
      <c r="F88" s="68" t="s">
        <v>1359</v>
      </c>
      <c r="G88" s="72">
        <v>255363.6</v>
      </c>
    </row>
    <row r="89" spans="2:7" ht="45" customHeight="1" x14ac:dyDescent="0.25">
      <c r="B89" s="86" t="s">
        <v>1482</v>
      </c>
      <c r="C89" s="86" t="s">
        <v>1483</v>
      </c>
      <c r="D89" s="90" t="s">
        <v>1484</v>
      </c>
      <c r="E89" s="89" t="s">
        <v>311</v>
      </c>
      <c r="F89" s="68" t="s">
        <v>1359</v>
      </c>
      <c r="G89" s="72">
        <v>225000</v>
      </c>
    </row>
    <row r="90" spans="2:7" ht="27.75" customHeight="1" x14ac:dyDescent="0.25">
      <c r="B90" s="86" t="s">
        <v>1485</v>
      </c>
      <c r="C90" s="86" t="s">
        <v>1486</v>
      </c>
      <c r="D90" s="90">
        <v>45778</v>
      </c>
      <c r="E90" s="89" t="s">
        <v>1487</v>
      </c>
      <c r="F90" s="68" t="s">
        <v>1359</v>
      </c>
      <c r="G90" s="72">
        <v>157661.45000000001</v>
      </c>
    </row>
    <row r="91" spans="2:7" ht="25.5" customHeight="1" x14ac:dyDescent="0.25">
      <c r="B91" s="86" t="s">
        <v>1449</v>
      </c>
      <c r="C91" s="86" t="s">
        <v>1450</v>
      </c>
      <c r="D91" s="90">
        <v>46045</v>
      </c>
      <c r="E91" s="89" t="s">
        <v>346</v>
      </c>
      <c r="F91" s="68" t="s">
        <v>1359</v>
      </c>
      <c r="G91" s="72">
        <v>168801</v>
      </c>
    </row>
    <row r="92" spans="2:7" x14ac:dyDescent="0.25">
      <c r="B92" s="86" t="s">
        <v>1488</v>
      </c>
      <c r="C92" s="86" t="s">
        <v>1450</v>
      </c>
      <c r="D92" s="90" t="s">
        <v>1489</v>
      </c>
      <c r="E92" s="89" t="s">
        <v>1490</v>
      </c>
      <c r="F92" s="68" t="s">
        <v>1359</v>
      </c>
      <c r="G92" s="72">
        <v>166760.5</v>
      </c>
    </row>
    <row r="93" spans="2:7" ht="27.75" customHeight="1" x14ac:dyDescent="0.25">
      <c r="B93" s="86" t="s">
        <v>1475</v>
      </c>
      <c r="C93" s="86" t="s">
        <v>1476</v>
      </c>
      <c r="D93" s="90" t="s">
        <v>1491</v>
      </c>
      <c r="E93" s="89" t="s">
        <v>1492</v>
      </c>
      <c r="F93" s="68" t="s">
        <v>1359</v>
      </c>
      <c r="G93" s="72">
        <v>166780.44</v>
      </c>
    </row>
    <row r="94" spans="2:7" ht="39.75" customHeight="1" x14ac:dyDescent="0.25">
      <c r="B94" s="86" t="s">
        <v>1423</v>
      </c>
      <c r="C94" s="86" t="s">
        <v>1424</v>
      </c>
      <c r="D94" s="90" t="s">
        <v>1493</v>
      </c>
      <c r="E94" s="89" t="s">
        <v>1494</v>
      </c>
      <c r="F94" s="68" t="s">
        <v>1359</v>
      </c>
      <c r="G94" s="72">
        <v>86928.6</v>
      </c>
    </row>
    <row r="95" spans="2:7" ht="30.75" customHeight="1" x14ac:dyDescent="0.25">
      <c r="B95" s="86" t="s">
        <v>1495</v>
      </c>
      <c r="C95" s="86" t="s">
        <v>1450</v>
      </c>
      <c r="D95" s="90">
        <v>46076</v>
      </c>
      <c r="E95" s="90" t="s">
        <v>1496</v>
      </c>
      <c r="F95" s="68" t="s">
        <v>1359</v>
      </c>
      <c r="G95" s="72">
        <v>22961</v>
      </c>
    </row>
    <row r="96" spans="2:7" ht="30.75" customHeight="1" x14ac:dyDescent="0.25">
      <c r="B96" s="86" t="s">
        <v>1497</v>
      </c>
      <c r="C96" s="86" t="s">
        <v>1498</v>
      </c>
      <c r="D96" s="90">
        <v>46099</v>
      </c>
      <c r="E96" s="90" t="s">
        <v>62</v>
      </c>
      <c r="F96" s="68" t="s">
        <v>1359</v>
      </c>
      <c r="G96" s="72">
        <v>125434</v>
      </c>
    </row>
    <row r="97" spans="2:7" ht="30.75" customHeight="1" x14ac:dyDescent="0.25">
      <c r="B97" s="86" t="s">
        <v>1431</v>
      </c>
      <c r="C97" s="86" t="s">
        <v>1499</v>
      </c>
      <c r="D97" s="90">
        <v>46063</v>
      </c>
      <c r="E97" s="90" t="s">
        <v>1500</v>
      </c>
      <c r="F97" s="68" t="s">
        <v>1359</v>
      </c>
      <c r="G97" s="72">
        <v>28733</v>
      </c>
    </row>
    <row r="98" spans="2:7" ht="30.75" customHeight="1" x14ac:dyDescent="0.25">
      <c r="B98" s="86" t="s">
        <v>1501</v>
      </c>
      <c r="C98" s="86" t="s">
        <v>1502</v>
      </c>
      <c r="D98" s="90">
        <v>46099</v>
      </c>
      <c r="E98" s="90" t="s">
        <v>1503</v>
      </c>
      <c r="F98" s="68" t="s">
        <v>1359</v>
      </c>
      <c r="G98" s="72">
        <v>10561</v>
      </c>
    </row>
    <row r="99" spans="2:7" ht="30.75" customHeight="1" x14ac:dyDescent="0.25">
      <c r="B99" s="86" t="s">
        <v>1504</v>
      </c>
      <c r="C99" s="86" t="s">
        <v>1505</v>
      </c>
      <c r="D99" s="90">
        <v>46098</v>
      </c>
      <c r="E99" s="90" t="s">
        <v>1506</v>
      </c>
      <c r="F99" s="68" t="s">
        <v>1359</v>
      </c>
      <c r="G99" s="72">
        <v>211203</v>
      </c>
    </row>
    <row r="100" spans="2:7" ht="69" customHeight="1" x14ac:dyDescent="0.25">
      <c r="B100" s="86" t="s">
        <v>1423</v>
      </c>
      <c r="C100" s="86" t="s">
        <v>1507</v>
      </c>
      <c r="D100" s="90" t="s">
        <v>1508</v>
      </c>
      <c r="E100" s="90" t="s">
        <v>1509</v>
      </c>
      <c r="F100" s="68" t="s">
        <v>1359</v>
      </c>
      <c r="G100" s="72">
        <v>114756.33</v>
      </c>
    </row>
    <row r="101" spans="2:7" ht="45" customHeight="1" x14ac:dyDescent="0.25">
      <c r="B101" s="86" t="s">
        <v>1435</v>
      </c>
      <c r="C101" s="86" t="s">
        <v>1472</v>
      </c>
      <c r="D101" s="90" t="s">
        <v>1510</v>
      </c>
      <c r="E101" s="90" t="s">
        <v>1511</v>
      </c>
      <c r="F101" s="68" t="s">
        <v>1359</v>
      </c>
      <c r="G101" s="72">
        <v>289228</v>
      </c>
    </row>
    <row r="102" spans="2:7" ht="30.75" customHeight="1" x14ac:dyDescent="0.25">
      <c r="B102" s="86" t="s">
        <v>21</v>
      </c>
      <c r="C102" s="86" t="s">
        <v>1512</v>
      </c>
      <c r="D102" s="90">
        <v>46082</v>
      </c>
      <c r="E102" s="90" t="s">
        <v>1513</v>
      </c>
      <c r="F102" s="68" t="s">
        <v>1359</v>
      </c>
      <c r="G102" s="72">
        <v>113004</v>
      </c>
    </row>
    <row r="103" spans="2:7" ht="85.5" customHeight="1" x14ac:dyDescent="0.25">
      <c r="B103" s="86" t="s">
        <v>1423</v>
      </c>
      <c r="C103" s="86" t="s">
        <v>1514</v>
      </c>
      <c r="D103" s="90" t="s">
        <v>1515</v>
      </c>
      <c r="E103" s="90" t="s">
        <v>1516</v>
      </c>
      <c r="F103" s="68" t="s">
        <v>1359</v>
      </c>
      <c r="G103" s="72">
        <v>171452.9</v>
      </c>
    </row>
    <row r="104" spans="2:7" ht="30.75" customHeight="1" x14ac:dyDescent="0.25">
      <c r="B104" s="86"/>
      <c r="C104" s="86"/>
      <c r="D104" s="90"/>
      <c r="E104" s="90"/>
      <c r="F104" s="68"/>
      <c r="G104" s="72"/>
    </row>
    <row r="105" spans="2:7" x14ac:dyDescent="0.25">
      <c r="B105" s="86"/>
      <c r="C105" s="86"/>
      <c r="D105" s="90"/>
      <c r="E105" s="89"/>
      <c r="F105" s="68"/>
      <c r="G105" s="72"/>
    </row>
    <row r="106" spans="2:7" x14ac:dyDescent="0.25">
      <c r="B106" s="86"/>
      <c r="C106" s="86"/>
      <c r="D106" s="90"/>
      <c r="E106" s="89"/>
      <c r="F106" s="68"/>
      <c r="G106" s="72"/>
    </row>
    <row r="107" spans="2:7" ht="12.75" customHeight="1" x14ac:dyDescent="0.25">
      <c r="B107" s="86"/>
      <c r="C107" s="86"/>
      <c r="D107" s="90"/>
      <c r="E107" s="92"/>
      <c r="F107" s="68"/>
      <c r="G107" s="74"/>
    </row>
    <row r="108" spans="2:7" hidden="1" x14ac:dyDescent="0.25">
      <c r="B108" s="86"/>
      <c r="C108" s="86"/>
      <c r="D108" s="90"/>
      <c r="E108" s="92"/>
      <c r="F108" s="68"/>
      <c r="G108" s="74"/>
    </row>
    <row r="109" spans="2:7" ht="26.25" customHeight="1" x14ac:dyDescent="0.25">
      <c r="B109" s="112" t="s">
        <v>1345</v>
      </c>
      <c r="C109" s="112"/>
      <c r="D109" s="112"/>
      <c r="E109" s="112"/>
      <c r="F109" s="112"/>
      <c r="G109" s="82">
        <f>G69+G70+G71+G72+G73+G74++G76+G77+G78+G79+G80+G81+G82+G83+G84+G85+G86+G87+G88+G89+G90+G91+G92+G93+G94+G95+G106+G75+G96+G97+G98+G99+G100+G101+G102+G103</f>
        <v>4549814.4700000007</v>
      </c>
    </row>
    <row r="110" spans="2:7" ht="0.75" customHeight="1" x14ac:dyDescent="0.25">
      <c r="B110" s="84"/>
      <c r="C110" s="84"/>
      <c r="D110" s="84"/>
      <c r="E110" s="84"/>
      <c r="F110" s="84"/>
      <c r="G110" s="93" t="s">
        <v>1430</v>
      </c>
    </row>
    <row r="111" spans="2:7" hidden="1" x14ac:dyDescent="0.25">
      <c r="B111" s="84"/>
      <c r="C111" s="84"/>
      <c r="D111" s="84"/>
      <c r="E111" s="84"/>
      <c r="F111" s="84"/>
      <c r="G111" s="93"/>
    </row>
    <row r="112" spans="2:7" hidden="1" x14ac:dyDescent="0.25">
      <c r="B112" s="84"/>
      <c r="C112" s="84"/>
      <c r="D112" s="84"/>
      <c r="E112" s="84"/>
      <c r="F112" s="84"/>
      <c r="G112" s="93"/>
    </row>
    <row r="113" spans="2:7" ht="96.75" hidden="1" customHeight="1" x14ac:dyDescent="0.25">
      <c r="B113" s="85"/>
      <c r="C113" s="85"/>
      <c r="D113" s="85"/>
      <c r="E113" s="85"/>
      <c r="F113" s="85"/>
    </row>
    <row r="114" spans="2:7" ht="46.5" customHeight="1" x14ac:dyDescent="0.25">
      <c r="B114" s="83" t="s">
        <v>147</v>
      </c>
      <c r="C114" s="84"/>
      <c r="D114" s="56" t="s">
        <v>148</v>
      </c>
      <c r="E114" s="56"/>
      <c r="G114" s="56"/>
    </row>
    <row r="115" spans="2:7" ht="39.75" hidden="1" customHeight="1" x14ac:dyDescent="0.25">
      <c r="B115" s="57" t="s">
        <v>138</v>
      </c>
      <c r="C115" s="85"/>
      <c r="G115" s="58"/>
    </row>
    <row r="116" spans="2:7" x14ac:dyDescent="0.25">
      <c r="B116" s="83" t="s">
        <v>1428</v>
      </c>
      <c r="C116" s="84"/>
      <c r="D116" s="56" t="s">
        <v>1517</v>
      </c>
      <c r="E116" s="56"/>
      <c r="G116" s="56"/>
    </row>
    <row r="117" spans="2:7" x14ac:dyDescent="0.25">
      <c r="C117" s="85"/>
      <c r="D117" s="58" t="s">
        <v>1421</v>
      </c>
      <c r="G117" s="58"/>
    </row>
    <row r="118" spans="2:7" x14ac:dyDescent="0.25">
      <c r="C118" s="85"/>
      <c r="G118" s="58"/>
    </row>
    <row r="119" spans="2:7" x14ac:dyDescent="0.25">
      <c r="B119" s="94"/>
      <c r="D119" s="95"/>
    </row>
  </sheetData>
  <mergeCells count="10">
    <mergeCell ref="N59:V67"/>
    <mergeCell ref="C4:G4"/>
    <mergeCell ref="B48:F48"/>
    <mergeCell ref="B109:F109"/>
    <mergeCell ref="D66:D67"/>
    <mergeCell ref="E59:G67"/>
    <mergeCell ref="C59:C67"/>
    <mergeCell ref="D59:D61"/>
    <mergeCell ref="D62:D64"/>
    <mergeCell ref="A59:B67"/>
  </mergeCells>
  <phoneticPr fontId="14" type="noConversion"/>
  <pageMargins left="0.70866141732283472" right="0.70866141732283472" top="0.74803149606299213" bottom="0.74803149606299213" header="0.31496062992125984" footer="0.31496062992125984"/>
  <pageSetup paperSize="345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 t="shared" ref="D5:D11" si="0">B5*18%</f>
        <v>1539</v>
      </c>
      <c r="E5" s="52">
        <f>+B5+D5-C5</f>
        <v>9661.5</v>
      </c>
      <c r="F5" s="53"/>
      <c r="H5" s="53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 t="shared" si="0"/>
        <v>7470</v>
      </c>
      <c r="E6" s="52">
        <f t="shared" ref="E6:E11" si="1">+B6+D6-C6</f>
        <v>46895</v>
      </c>
      <c r="F6" s="53"/>
      <c r="H6" s="53">
        <f t="shared" ref="H6:H13" si="2">+B6+D6</f>
        <v>48970</v>
      </c>
    </row>
    <row r="7" spans="1:8" x14ac:dyDescent="0.25">
      <c r="A7">
        <v>573</v>
      </c>
      <c r="B7" s="52">
        <v>12725</v>
      </c>
      <c r="C7" s="52">
        <f t="shared" ref="C7:C12" si="3">B7*5%</f>
        <v>636.25</v>
      </c>
      <c r="D7" s="52">
        <f t="shared" si="0"/>
        <v>2290.5</v>
      </c>
      <c r="E7" s="52">
        <f t="shared" si="1"/>
        <v>14379.25</v>
      </c>
      <c r="F7" s="53"/>
      <c r="H7" s="53">
        <f t="shared" si="2"/>
        <v>15015.5</v>
      </c>
    </row>
    <row r="8" spans="1:8" x14ac:dyDescent="0.25">
      <c r="A8">
        <v>576</v>
      </c>
      <c r="B8" s="52">
        <v>21050</v>
      </c>
      <c r="C8" s="52">
        <f t="shared" si="3"/>
        <v>1052.5</v>
      </c>
      <c r="D8" s="52">
        <f t="shared" si="0"/>
        <v>3789</v>
      </c>
      <c r="E8" s="52">
        <f t="shared" si="1"/>
        <v>23786.5</v>
      </c>
      <c r="F8" s="53"/>
      <c r="H8" s="53">
        <f t="shared" si="2"/>
        <v>24839</v>
      </c>
    </row>
    <row r="9" spans="1:8" x14ac:dyDescent="0.25">
      <c r="A9">
        <v>577</v>
      </c>
      <c r="B9" s="52">
        <v>18975</v>
      </c>
      <c r="C9" s="52">
        <f t="shared" si="3"/>
        <v>948.75</v>
      </c>
      <c r="D9" s="52">
        <f t="shared" si="0"/>
        <v>3415.5</v>
      </c>
      <c r="E9" s="52">
        <f t="shared" si="1"/>
        <v>21441.75</v>
      </c>
      <c r="F9" s="53"/>
      <c r="H9" s="53">
        <f t="shared" si="2"/>
        <v>22390.5</v>
      </c>
    </row>
    <row r="10" spans="1:8" x14ac:dyDescent="0.25">
      <c r="A10">
        <v>512</v>
      </c>
      <c r="B10" s="52">
        <v>11450</v>
      </c>
      <c r="C10" s="52">
        <f t="shared" si="3"/>
        <v>572.5</v>
      </c>
      <c r="D10" s="52">
        <f t="shared" si="0"/>
        <v>2061</v>
      </c>
      <c r="E10" s="52">
        <f t="shared" si="1"/>
        <v>12938.5</v>
      </c>
      <c r="F10" s="53"/>
      <c r="H10" s="53">
        <f t="shared" si="2"/>
        <v>13511</v>
      </c>
    </row>
    <row r="11" spans="1:8" x14ac:dyDescent="0.25">
      <c r="A11">
        <v>473</v>
      </c>
      <c r="B11" s="52">
        <v>15750</v>
      </c>
      <c r="C11" s="52">
        <f t="shared" si="3"/>
        <v>787.5</v>
      </c>
      <c r="D11" s="52">
        <f t="shared" si="0"/>
        <v>2835</v>
      </c>
      <c r="E11" s="52">
        <f t="shared" si="1"/>
        <v>17797.5</v>
      </c>
      <c r="F11" s="53"/>
      <c r="H11" s="53">
        <f t="shared" si="2"/>
        <v>18585</v>
      </c>
    </row>
    <row r="12" spans="1:8" x14ac:dyDescent="0.25">
      <c r="B12" s="52">
        <v>92430</v>
      </c>
      <c r="C12" s="52">
        <f t="shared" si="3"/>
        <v>4621.5</v>
      </c>
      <c r="D12" s="52"/>
      <c r="E12" s="52">
        <f>B12-C12</f>
        <v>87808.5</v>
      </c>
      <c r="F12" s="53"/>
      <c r="H12" s="53">
        <f t="shared" si="2"/>
        <v>92430</v>
      </c>
    </row>
    <row r="13" spans="1:8" x14ac:dyDescent="0.25">
      <c r="B13" s="55"/>
      <c r="C13" s="55">
        <f>B13*5%</f>
        <v>0</v>
      </c>
      <c r="D13" s="55">
        <f>B13*18%</f>
        <v>0</v>
      </c>
      <c r="E13" s="52">
        <f>+B13+D13-C13</f>
        <v>0</v>
      </c>
      <c r="F13" s="53"/>
      <c r="H13" s="53">
        <f t="shared" si="2"/>
        <v>0</v>
      </c>
    </row>
    <row r="14" spans="1:8" x14ac:dyDescent="0.25">
      <c r="B14" s="54">
        <f>SUM(B5:B13)</f>
        <v>222430</v>
      </c>
      <c r="C14" s="54">
        <f>SUM(C5:C13)</f>
        <v>11121.5</v>
      </c>
      <c r="D14" s="54">
        <f>SUM(D5:D13)</f>
        <v>23400</v>
      </c>
      <c r="E14" s="54">
        <f>B14+D14-C14</f>
        <v>234708.5</v>
      </c>
      <c r="F14" s="54"/>
      <c r="H14" s="54">
        <f>SUM(H5:H13)</f>
        <v>245830</v>
      </c>
    </row>
    <row r="15" spans="1:8" x14ac:dyDescent="0.25">
      <c r="C15" s="53"/>
      <c r="D15" s="53"/>
      <c r="E15" s="52"/>
    </row>
    <row r="16" spans="1:8" x14ac:dyDescent="0.25">
      <c r="E16" s="54"/>
      <c r="F16" s="53"/>
    </row>
    <row r="17" spans="3:4" x14ac:dyDescent="0.25">
      <c r="C17" s="53">
        <f>+B14+D14</f>
        <v>245830</v>
      </c>
      <c r="D17" s="53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5" t="s">
        <v>151</v>
      </c>
      <c r="B2" s="125"/>
      <c r="C2" s="125"/>
      <c r="D2" s="125"/>
      <c r="E2" s="125"/>
    </row>
    <row r="3" spans="1:8" ht="15" customHeight="1" x14ac:dyDescent="0.25">
      <c r="A3" s="125"/>
      <c r="B3" s="125"/>
      <c r="C3" s="125"/>
      <c r="D3" s="125"/>
      <c r="E3" s="125"/>
    </row>
    <row r="4" spans="1:8" ht="15" customHeight="1" x14ac:dyDescent="0.25">
      <c r="A4" s="125"/>
      <c r="B4" s="125"/>
      <c r="C4" s="125"/>
      <c r="D4" s="125"/>
      <c r="E4" s="125"/>
    </row>
    <row r="5" spans="1:8" ht="14.25" customHeight="1" x14ac:dyDescent="0.25">
      <c r="A5" s="125"/>
      <c r="B5" s="125"/>
      <c r="C5" s="125"/>
      <c r="D5" s="125"/>
      <c r="E5" s="125"/>
      <c r="F5" s="38"/>
    </row>
    <row r="6" spans="1:8" ht="41.25" customHeight="1" x14ac:dyDescent="0.25">
      <c r="A6" s="126" t="s">
        <v>1061</v>
      </c>
      <c r="B6" s="126"/>
      <c r="C6" s="126"/>
      <c r="D6" s="126"/>
      <c r="E6" s="12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00000000-0009-0000-0000-000003000000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7cd2266d-8312-43fa-965d-1a133bd90d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PAGOS A PROVEEDORES MARZO 2026</vt:lpstr>
      <vt:lpstr>CALCULO RETENCIONES</vt:lpstr>
      <vt:lpstr>Mayo DE</vt:lpstr>
      <vt:lpstr>Facturas pendientes del 2020</vt:lpstr>
      <vt:lpstr>'Mayo DE'!Área_de_impresión</vt:lpstr>
      <vt:lpstr>'PAGOS A PROVEEDORES MARZO 2026'!Área_de_impresión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Damaris mejia</cp:lastModifiedBy>
  <cp:lastPrinted>2026-04-10T16:11:52Z</cp:lastPrinted>
  <dcterms:created xsi:type="dcterms:W3CDTF">2021-01-11T13:35:50Z</dcterms:created>
  <dcterms:modified xsi:type="dcterms:W3CDTF">2026-04-10T16:12:40Z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